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p_zakova_spucr_cz/Documents/MigraceL/1 VZ příprava/2024-HK-R198 Černožice n. (NOŘ, ŘSD)/3d-Příprava ZD (10.2.2025)/"/>
    </mc:Choice>
  </mc:AlternateContent>
  <xr:revisionPtr revIDLastSave="0" documentId="11_9061284AA504306E5D194C7E786FE58707CAD848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Rekapitulace stavby" sheetId="1" r:id="rId1"/>
    <sheet name="SO–01 IP1a_RM - Rostlinný..." sheetId="2" r:id="rId2"/>
    <sheet name="SO–01 IP1a_OM - Ostatní m..." sheetId="3" r:id="rId3"/>
    <sheet name="SO–01 IP1a_ZP -  Zahradni..." sheetId="4" r:id="rId4"/>
    <sheet name="SO–02 IP1b_RM - Rostlinný..." sheetId="5" r:id="rId5"/>
    <sheet name="SO–02 IP1b_OM -  Ostatní ..." sheetId="6" r:id="rId6"/>
    <sheet name="SO–02 IP1b_ZP - Zahradnic..." sheetId="7" r:id="rId7"/>
    <sheet name="SO–03 IP2_RM -  Rostlinný..." sheetId="8" r:id="rId8"/>
    <sheet name="SO–03 IP2_OM - Ostatní ma..." sheetId="9" r:id="rId9"/>
    <sheet name="SO–03 IP2_ZP - Zahradnick..." sheetId="10" r:id="rId10"/>
    <sheet name="SO–04 IP3_RM - Rostlinný ..." sheetId="11" r:id="rId11"/>
    <sheet name="SO–04 IP3 - Ostatní materiál" sheetId="12" r:id="rId12"/>
    <sheet name="SO–04 IP3_ZP - Zahradnick..." sheetId="13" r:id="rId13"/>
    <sheet name="VON - Vedlejší a ostatní ..." sheetId="14" r:id="rId14"/>
    <sheet name="SO–05 - Násl. péče 1. VEG" sheetId="15" r:id="rId15"/>
    <sheet name="SO–06 - Násl. péče 2. VEG" sheetId="16" r:id="rId16"/>
    <sheet name="SO–07 - Násl. péče 3. VEG" sheetId="17" r:id="rId17"/>
  </sheets>
  <definedNames>
    <definedName name="_xlnm._FilterDatabase" localSheetId="2" hidden="1">'SO–01 IP1a_OM - Ostatní m...'!$C$131:$K$236</definedName>
    <definedName name="_xlnm._FilterDatabase" localSheetId="1" hidden="1">'SO–01 IP1a_RM - Rostlinný...'!$C$126:$K$156</definedName>
    <definedName name="_xlnm._FilterDatabase" localSheetId="3" hidden="1">'SO–01 IP1a_ZP -  Zahradni...'!$C$130:$K$214</definedName>
    <definedName name="_xlnm._FilterDatabase" localSheetId="5" hidden="1">'SO–02 IP1b_OM -  Ostatní ...'!$C$132:$K$248</definedName>
    <definedName name="_xlnm._FilterDatabase" localSheetId="4" hidden="1">'SO–02 IP1b_RM - Rostlinný...'!$C$126:$K$169</definedName>
    <definedName name="_xlnm._FilterDatabase" localSheetId="6" hidden="1">'SO–02 IP1b_ZP - Zahradnic...'!$C$131:$K$226</definedName>
    <definedName name="_xlnm._FilterDatabase" localSheetId="8" hidden="1">'SO–03 IP2_OM - Ostatní ma...'!$C$131:$K$236</definedName>
    <definedName name="_xlnm._FilterDatabase" localSheetId="7" hidden="1">'SO–03 IP2_RM -  Rostlinný...'!$C$126:$K$169</definedName>
    <definedName name="_xlnm._FilterDatabase" localSheetId="9" hidden="1">'SO–03 IP2_ZP - Zahradnick...'!$C$129:$K$214</definedName>
    <definedName name="_xlnm._FilterDatabase" localSheetId="11" hidden="1">'SO–04 IP3 - Ostatní materiál'!$C$132:$K$262</definedName>
    <definedName name="_xlnm._FilterDatabase" localSheetId="10" hidden="1">'SO–04 IP3_RM - Rostlinný ...'!$C$127:$K$150</definedName>
    <definedName name="_xlnm._FilterDatabase" localSheetId="12" hidden="1">'SO–04 IP3_ZP - Zahradnick...'!$C$130:$K$237</definedName>
    <definedName name="_xlnm._FilterDatabase" localSheetId="14" hidden="1">'SO–05 - Násl. péče 1. VEG'!$C$130:$K$252</definedName>
    <definedName name="_xlnm._FilterDatabase" localSheetId="15" hidden="1">'SO–06 - Násl. péče 2. VEG'!$C$130:$K$252</definedName>
    <definedName name="_xlnm._FilterDatabase" localSheetId="16" hidden="1">'SO–07 - Násl. péče 3. VEG'!$C$130:$K$252</definedName>
    <definedName name="_xlnm._FilterDatabase" localSheetId="13" hidden="1">'VON - Vedlejší a ostatní ...'!$C$122:$K$131</definedName>
    <definedName name="_xlnm.Print_Titles" localSheetId="0">'Rekapitulace stavby'!$92:$92</definedName>
    <definedName name="_xlnm.Print_Titles" localSheetId="2">'SO–01 IP1a_OM - Ostatní m...'!$131:$131</definedName>
    <definedName name="_xlnm.Print_Titles" localSheetId="1">'SO–01 IP1a_RM - Rostlinný...'!$126:$126</definedName>
    <definedName name="_xlnm.Print_Titles" localSheetId="3">'SO–01 IP1a_ZP -  Zahradni...'!$130:$130</definedName>
    <definedName name="_xlnm.Print_Titles" localSheetId="5">'SO–02 IP1b_OM -  Ostatní ...'!$132:$132</definedName>
    <definedName name="_xlnm.Print_Titles" localSheetId="4">'SO–02 IP1b_RM - Rostlinný...'!$126:$126</definedName>
    <definedName name="_xlnm.Print_Titles" localSheetId="6">'SO–02 IP1b_ZP - Zahradnic...'!$131:$131</definedName>
    <definedName name="_xlnm.Print_Titles" localSheetId="8">'SO–03 IP2_OM - Ostatní ma...'!$131:$131</definedName>
    <definedName name="_xlnm.Print_Titles" localSheetId="7">'SO–03 IP2_RM -  Rostlinný...'!$126:$126</definedName>
    <definedName name="_xlnm.Print_Titles" localSheetId="9">'SO–03 IP2_ZP - Zahradnick...'!$129:$129</definedName>
    <definedName name="_xlnm.Print_Titles" localSheetId="11">'SO–04 IP3 - Ostatní materiál'!$132:$132</definedName>
    <definedName name="_xlnm.Print_Titles" localSheetId="10">'SO–04 IP3_RM - Rostlinný ...'!$127:$127</definedName>
    <definedName name="_xlnm.Print_Titles" localSheetId="12">'SO–04 IP3_ZP - Zahradnick...'!$130:$130</definedName>
    <definedName name="_xlnm.Print_Titles" localSheetId="14">'SO–05 - Násl. péče 1. VEG'!$130:$130</definedName>
    <definedName name="_xlnm.Print_Titles" localSheetId="15">'SO–06 - Násl. péče 2. VEG'!$130:$130</definedName>
    <definedName name="_xlnm.Print_Titles" localSheetId="16">'SO–07 - Násl. péče 3. VEG'!$130:$130</definedName>
    <definedName name="_xlnm.Print_Titles" localSheetId="13">'VON - Vedlejší a ostatní ...'!$122:$122</definedName>
    <definedName name="_xlnm.Print_Area" localSheetId="0">'Rekapitulace stavby'!$D$4:$AO$76,'Rekapitulace stavby'!$C$82:$AQ$117</definedName>
    <definedName name="_xlnm.Print_Area" localSheetId="2">'SO–01 IP1a_OM - Ostatní m...'!$C$4:$J$76,'SO–01 IP1a_OM - Ostatní m...'!$C$82:$J$109,'SO–01 IP1a_OM - Ostatní m...'!$C$115:$K$236</definedName>
    <definedName name="_xlnm.Print_Area" localSheetId="1">'SO–01 IP1a_RM - Rostlinný...'!$C$4:$J$76,'SO–01 IP1a_RM - Rostlinný...'!$C$82:$J$104,'SO–01 IP1a_RM - Rostlinný...'!$C$110:$K$156</definedName>
    <definedName name="_xlnm.Print_Area" localSheetId="3">'SO–01 IP1a_ZP -  Zahradni...'!$C$4:$J$76,'SO–01 IP1a_ZP -  Zahradni...'!$C$82:$J$108,'SO–01 IP1a_ZP -  Zahradni...'!$C$114:$K$214</definedName>
    <definedName name="_xlnm.Print_Area" localSheetId="5">'SO–02 IP1b_OM -  Ostatní ...'!$C$4:$J$76,'SO–02 IP1b_OM -  Ostatní ...'!$C$82:$J$110,'SO–02 IP1b_OM -  Ostatní ...'!$C$116:$K$248</definedName>
    <definedName name="_xlnm.Print_Area" localSheetId="4">'SO–02 IP1b_RM - Rostlinný...'!$C$4:$J$76,'SO–02 IP1b_RM - Rostlinný...'!$C$82:$J$104,'SO–02 IP1b_RM - Rostlinný...'!$C$110:$K$169</definedName>
    <definedName name="_xlnm.Print_Area" localSheetId="6">'SO–02 IP1b_ZP - Zahradnic...'!$C$4:$J$76,'SO–02 IP1b_ZP - Zahradnic...'!$C$82:$J$109,'SO–02 IP1b_ZP - Zahradnic...'!$C$115:$K$226</definedName>
    <definedName name="_xlnm.Print_Area" localSheetId="8">'SO–03 IP2_OM - Ostatní ma...'!$C$4:$J$76,'SO–03 IP2_OM - Ostatní ma...'!$C$82:$J$109,'SO–03 IP2_OM - Ostatní ma...'!$C$115:$K$236</definedName>
    <definedName name="_xlnm.Print_Area" localSheetId="7">'SO–03 IP2_RM -  Rostlinný...'!$C$4:$J$76,'SO–03 IP2_RM -  Rostlinný...'!$C$82:$J$104,'SO–03 IP2_RM -  Rostlinný...'!$C$110:$K$169</definedName>
    <definedName name="_xlnm.Print_Area" localSheetId="9">'SO–03 IP2_ZP - Zahradnick...'!$C$4:$J$76,'SO–03 IP2_ZP - Zahradnick...'!$C$82:$J$107,'SO–03 IP2_ZP - Zahradnick...'!$C$113:$K$214</definedName>
    <definedName name="_xlnm.Print_Area" localSheetId="11">'SO–04 IP3 - Ostatní materiál'!$C$4:$J$76,'SO–04 IP3 - Ostatní materiál'!$C$82:$J$110,'SO–04 IP3 - Ostatní materiál'!$C$116:$K$262</definedName>
    <definedName name="_xlnm.Print_Area" localSheetId="10">'SO–04 IP3_RM - Rostlinný ...'!$C$4:$J$76,'SO–04 IP3_RM - Rostlinný ...'!$C$82:$J$105,'SO–04 IP3_RM - Rostlinný ...'!$C$111:$K$150</definedName>
    <definedName name="_xlnm.Print_Area" localSheetId="12">'SO–04 IP3_ZP - Zahradnick...'!$C$4:$J$76,'SO–04 IP3_ZP - Zahradnick...'!$C$82:$J$108,'SO–04 IP3_ZP - Zahradnick...'!$C$114:$K$237</definedName>
    <definedName name="_xlnm.Print_Area" localSheetId="14">'SO–05 - Násl. péče 1. VEG'!$C$4:$J$76,'SO–05 - Násl. péče 1. VEG'!$C$82:$J$110,'SO–05 - Násl. péče 1. VEG'!$C$116:$K$252</definedName>
    <definedName name="_xlnm.Print_Area" localSheetId="15">'SO–06 - Násl. péče 2. VEG'!$C$4:$J$76,'SO–06 - Násl. péče 2. VEG'!$C$82:$J$110,'SO–06 - Násl. péče 2. VEG'!$C$116:$K$252</definedName>
    <definedName name="_xlnm.Print_Area" localSheetId="16">'SO–07 - Násl. péče 3. VEG'!$C$4:$J$76,'SO–07 - Násl. péče 3. VEG'!$C$82:$J$110,'SO–07 - Násl. péče 3. VEG'!$C$116:$K$252</definedName>
    <definedName name="_xlnm.Print_Area" localSheetId="13">'VON - Vedlejší a ostatní ...'!$C$4:$J$76,'VON - Vedlejší a ostatní ...'!$C$82:$J$102,'VON - Vedlejší a ostatní ...'!$C$108:$K$131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17" l="1"/>
  <c r="J38" i="17"/>
  <c r="AY116" i="1" s="1"/>
  <c r="J37" i="17"/>
  <c r="AX116" i="1" s="1"/>
  <c r="BI249" i="17"/>
  <c r="BH249" i="17"/>
  <c r="BG249" i="17"/>
  <c r="BF249" i="17"/>
  <c r="T249" i="17"/>
  <c r="R249" i="17"/>
  <c r="P249" i="17"/>
  <c r="BI245" i="17"/>
  <c r="BH245" i="17"/>
  <c r="BG245" i="17"/>
  <c r="BF245" i="17"/>
  <c r="T245" i="17"/>
  <c r="R245" i="17"/>
  <c r="P245" i="17"/>
  <c r="BI241" i="17"/>
  <c r="BH241" i="17"/>
  <c r="BG241" i="17"/>
  <c r="BF241" i="17"/>
  <c r="T241" i="17"/>
  <c r="R241" i="17"/>
  <c r="P241" i="17"/>
  <c r="BI237" i="17"/>
  <c r="BH237" i="17"/>
  <c r="BG237" i="17"/>
  <c r="BF237" i="17"/>
  <c r="T237" i="17"/>
  <c r="R237" i="17"/>
  <c r="P237" i="17"/>
  <c r="BI232" i="17"/>
  <c r="BH232" i="17"/>
  <c r="BG232" i="17"/>
  <c r="BF232" i="17"/>
  <c r="T232" i="17"/>
  <c r="R232" i="17"/>
  <c r="P232" i="17"/>
  <c r="BI231" i="17"/>
  <c r="BH231" i="17"/>
  <c r="BG231" i="17"/>
  <c r="BF231" i="17"/>
  <c r="T231" i="17"/>
  <c r="R231" i="17"/>
  <c r="P231" i="17"/>
  <c r="BI227" i="17"/>
  <c r="BH227" i="17"/>
  <c r="BG227" i="17"/>
  <c r="BF227" i="17"/>
  <c r="T227" i="17"/>
  <c r="R227" i="17"/>
  <c r="P227" i="17"/>
  <c r="BI223" i="17"/>
  <c r="BH223" i="17"/>
  <c r="BG223" i="17"/>
  <c r="BF223" i="17"/>
  <c r="T223" i="17"/>
  <c r="R223" i="17"/>
  <c r="P223" i="17"/>
  <c r="BI219" i="17"/>
  <c r="BH219" i="17"/>
  <c r="BG219" i="17"/>
  <c r="BF219" i="17"/>
  <c r="T219" i="17"/>
  <c r="R219" i="17"/>
  <c r="P219" i="17"/>
  <c r="BI215" i="17"/>
  <c r="BH215" i="17"/>
  <c r="BG215" i="17"/>
  <c r="BF215" i="17"/>
  <c r="T215" i="17"/>
  <c r="R215" i="17"/>
  <c r="P215" i="17"/>
  <c r="BI211" i="17"/>
  <c r="BH211" i="17"/>
  <c r="BG211" i="17"/>
  <c r="BF211" i="17"/>
  <c r="T211" i="17"/>
  <c r="R211" i="17"/>
  <c r="P211" i="17"/>
  <c r="BI206" i="17"/>
  <c r="BH206" i="17"/>
  <c r="BG206" i="17"/>
  <c r="BF206" i="17"/>
  <c r="T206" i="17"/>
  <c r="R206" i="17"/>
  <c r="P206" i="17"/>
  <c r="BI202" i="17"/>
  <c r="BH202" i="17"/>
  <c r="BG202" i="17"/>
  <c r="BF202" i="17"/>
  <c r="T202" i="17"/>
  <c r="R202" i="17"/>
  <c r="P202" i="17"/>
  <c r="BI198" i="17"/>
  <c r="BH198" i="17"/>
  <c r="BG198" i="17"/>
  <c r="BF198" i="17"/>
  <c r="T198" i="17"/>
  <c r="R198" i="17"/>
  <c r="P198" i="17"/>
  <c r="BI194" i="17"/>
  <c r="BH194" i="17"/>
  <c r="BG194" i="17"/>
  <c r="BF194" i="17"/>
  <c r="T194" i="17"/>
  <c r="R194" i="17"/>
  <c r="P194" i="17"/>
  <c r="BI189" i="17"/>
  <c r="BH189" i="17"/>
  <c r="BG189" i="17"/>
  <c r="BF189" i="17"/>
  <c r="T189" i="17"/>
  <c r="R189" i="17"/>
  <c r="P189" i="17"/>
  <c r="BI185" i="17"/>
  <c r="BH185" i="17"/>
  <c r="BG185" i="17"/>
  <c r="BF185" i="17"/>
  <c r="T185" i="17"/>
  <c r="R185" i="17"/>
  <c r="P185" i="17"/>
  <c r="BI181" i="17"/>
  <c r="BH181" i="17"/>
  <c r="BG181" i="17"/>
  <c r="BF181" i="17"/>
  <c r="T181" i="17"/>
  <c r="R181" i="17"/>
  <c r="P181" i="17"/>
  <c r="BI177" i="17"/>
  <c r="BH177" i="17"/>
  <c r="BG177" i="17"/>
  <c r="BF177" i="17"/>
  <c r="T177" i="17"/>
  <c r="R177" i="17"/>
  <c r="P177" i="17"/>
  <c r="BI173" i="17"/>
  <c r="BH173" i="17"/>
  <c r="BG173" i="17"/>
  <c r="BF173" i="17"/>
  <c r="T173" i="17"/>
  <c r="R173" i="17"/>
  <c r="P173" i="17"/>
  <c r="BI169" i="17"/>
  <c r="BH169" i="17"/>
  <c r="BG169" i="17"/>
  <c r="BF169" i="17"/>
  <c r="T169" i="17"/>
  <c r="R169" i="17"/>
  <c r="P169" i="17"/>
  <c r="BI165" i="17"/>
  <c r="BH165" i="17"/>
  <c r="BG165" i="17"/>
  <c r="BF165" i="17"/>
  <c r="T165" i="17"/>
  <c r="R165" i="17"/>
  <c r="P165" i="17"/>
  <c r="BI160" i="17"/>
  <c r="BH160" i="17"/>
  <c r="BG160" i="17"/>
  <c r="BF160" i="17"/>
  <c r="T160" i="17"/>
  <c r="T159" i="17"/>
  <c r="R160" i="17"/>
  <c r="R159" i="17"/>
  <c r="P160" i="17"/>
  <c r="P159" i="17"/>
  <c r="BI154" i="17"/>
  <c r="BH154" i="17"/>
  <c r="BG154" i="17"/>
  <c r="BF154" i="17"/>
  <c r="T154" i="17"/>
  <c r="T153" i="17"/>
  <c r="R154" i="17"/>
  <c r="R153" i="17"/>
  <c r="P154" i="17"/>
  <c r="P153" i="17"/>
  <c r="BI152" i="17"/>
  <c r="BH152" i="17"/>
  <c r="BG152" i="17"/>
  <c r="BF152" i="17"/>
  <c r="T152" i="17"/>
  <c r="R152" i="17"/>
  <c r="P152" i="17"/>
  <c r="BI148" i="17"/>
  <c r="BH148" i="17"/>
  <c r="BG148" i="17"/>
  <c r="BF148" i="17"/>
  <c r="T148" i="17"/>
  <c r="R148" i="17"/>
  <c r="P148" i="17"/>
  <c r="BI143" i="17"/>
  <c r="BH143" i="17"/>
  <c r="BG143" i="17"/>
  <c r="BF143" i="17"/>
  <c r="T143" i="17"/>
  <c r="T142" i="17"/>
  <c r="R143" i="17"/>
  <c r="R142" i="17"/>
  <c r="P143" i="17"/>
  <c r="P142" i="17"/>
  <c r="BI138" i="17"/>
  <c r="BH138" i="17"/>
  <c r="BG138" i="17"/>
  <c r="BF138" i="17"/>
  <c r="T138" i="17"/>
  <c r="R138" i="17"/>
  <c r="P138" i="17"/>
  <c r="BI134" i="17"/>
  <c r="BH134" i="17"/>
  <c r="BG134" i="17"/>
  <c r="BF134" i="17"/>
  <c r="T134" i="17"/>
  <c r="R134" i="17"/>
  <c r="P134" i="17"/>
  <c r="F125" i="17"/>
  <c r="E123" i="17"/>
  <c r="F91" i="17"/>
  <c r="E89" i="17"/>
  <c r="J26" i="17"/>
  <c r="E26" i="17"/>
  <c r="J128" i="17" s="1"/>
  <c r="J25" i="17"/>
  <c r="J23" i="17"/>
  <c r="E23" i="17"/>
  <c r="J127" i="17" s="1"/>
  <c r="J22" i="17"/>
  <c r="J20" i="17"/>
  <c r="E20" i="17"/>
  <c r="F128" i="17" s="1"/>
  <c r="J19" i="17"/>
  <c r="J17" i="17"/>
  <c r="E17" i="17"/>
  <c r="F93" i="17" s="1"/>
  <c r="J16" i="17"/>
  <c r="J14" i="17"/>
  <c r="J125" i="17"/>
  <c r="E7" i="17"/>
  <c r="E119" i="17"/>
  <c r="J39" i="16"/>
  <c r="J38" i="16"/>
  <c r="AY115" i="1" s="1"/>
  <c r="J37" i="16"/>
  <c r="AX115" i="1" s="1"/>
  <c r="BI249" i="16"/>
  <c r="BH249" i="16"/>
  <c r="BG249" i="16"/>
  <c r="BF249" i="16"/>
  <c r="T249" i="16"/>
  <c r="R249" i="16"/>
  <c r="P249" i="16"/>
  <c r="BI245" i="16"/>
  <c r="BH245" i="16"/>
  <c r="BG245" i="16"/>
  <c r="BF245" i="16"/>
  <c r="T245" i="16"/>
  <c r="R245" i="16"/>
  <c r="P245" i="16"/>
  <c r="BI241" i="16"/>
  <c r="BH241" i="16"/>
  <c r="BG241" i="16"/>
  <c r="BF241" i="16"/>
  <c r="T241" i="16"/>
  <c r="R241" i="16"/>
  <c r="P241" i="16"/>
  <c r="BI237" i="16"/>
  <c r="BH237" i="16"/>
  <c r="BG237" i="16"/>
  <c r="BF237" i="16"/>
  <c r="T237" i="16"/>
  <c r="R237" i="16"/>
  <c r="P237" i="16"/>
  <c r="BI232" i="16"/>
  <c r="BH232" i="16"/>
  <c r="BG232" i="16"/>
  <c r="BF232" i="16"/>
  <c r="T232" i="16"/>
  <c r="R232" i="16"/>
  <c r="P232" i="16"/>
  <c r="BI231" i="16"/>
  <c r="BH231" i="16"/>
  <c r="BG231" i="16"/>
  <c r="BF231" i="16"/>
  <c r="T231" i="16"/>
  <c r="R231" i="16"/>
  <c r="P231" i="16"/>
  <c r="BI227" i="16"/>
  <c r="BH227" i="16"/>
  <c r="BG227" i="16"/>
  <c r="BF227" i="16"/>
  <c r="T227" i="16"/>
  <c r="R227" i="16"/>
  <c r="P227" i="16"/>
  <c r="BI223" i="16"/>
  <c r="BH223" i="16"/>
  <c r="BG223" i="16"/>
  <c r="BF223" i="16"/>
  <c r="T223" i="16"/>
  <c r="R223" i="16"/>
  <c r="P223" i="16"/>
  <c r="BI219" i="16"/>
  <c r="BH219" i="16"/>
  <c r="BG219" i="16"/>
  <c r="BF219" i="16"/>
  <c r="T219" i="16"/>
  <c r="R219" i="16"/>
  <c r="P219" i="16"/>
  <c r="BI215" i="16"/>
  <c r="BH215" i="16"/>
  <c r="BG215" i="16"/>
  <c r="BF215" i="16"/>
  <c r="T215" i="16"/>
  <c r="R215" i="16"/>
  <c r="P215" i="16"/>
  <c r="BI211" i="16"/>
  <c r="BH211" i="16"/>
  <c r="BG211" i="16"/>
  <c r="BF211" i="16"/>
  <c r="T211" i="16"/>
  <c r="R211" i="16"/>
  <c r="P211" i="16"/>
  <c r="BI206" i="16"/>
  <c r="BH206" i="16"/>
  <c r="BG206" i="16"/>
  <c r="BF206" i="16"/>
  <c r="T206" i="16"/>
  <c r="R206" i="16"/>
  <c r="P206" i="16"/>
  <c r="BI202" i="16"/>
  <c r="BH202" i="16"/>
  <c r="BG202" i="16"/>
  <c r="BF202" i="16"/>
  <c r="T202" i="16"/>
  <c r="R202" i="16"/>
  <c r="P202" i="16"/>
  <c r="BI198" i="16"/>
  <c r="BH198" i="16"/>
  <c r="BG198" i="16"/>
  <c r="BF198" i="16"/>
  <c r="T198" i="16"/>
  <c r="R198" i="16"/>
  <c r="P198" i="16"/>
  <c r="BI194" i="16"/>
  <c r="BH194" i="16"/>
  <c r="BG194" i="16"/>
  <c r="BF194" i="16"/>
  <c r="T194" i="16"/>
  <c r="R194" i="16"/>
  <c r="P194" i="16"/>
  <c r="BI189" i="16"/>
  <c r="BH189" i="16"/>
  <c r="BG189" i="16"/>
  <c r="BF189" i="16"/>
  <c r="T189" i="16"/>
  <c r="R189" i="16"/>
  <c r="P189" i="16"/>
  <c r="BI185" i="16"/>
  <c r="BH185" i="16"/>
  <c r="BG185" i="16"/>
  <c r="BF185" i="16"/>
  <c r="T185" i="16"/>
  <c r="R185" i="16"/>
  <c r="P185" i="16"/>
  <c r="BI181" i="16"/>
  <c r="BH181" i="16"/>
  <c r="BG181" i="16"/>
  <c r="BF181" i="16"/>
  <c r="T181" i="16"/>
  <c r="R181" i="16"/>
  <c r="P181" i="16"/>
  <c r="BI177" i="16"/>
  <c r="BH177" i="16"/>
  <c r="BG177" i="16"/>
  <c r="BF177" i="16"/>
  <c r="T177" i="16"/>
  <c r="R177" i="16"/>
  <c r="P177" i="16"/>
  <c r="BI173" i="16"/>
  <c r="BH173" i="16"/>
  <c r="BG173" i="16"/>
  <c r="BF173" i="16"/>
  <c r="T173" i="16"/>
  <c r="R173" i="16"/>
  <c r="P173" i="16"/>
  <c r="BI169" i="16"/>
  <c r="BH169" i="16"/>
  <c r="BG169" i="16"/>
  <c r="BF169" i="16"/>
  <c r="T169" i="16"/>
  <c r="R169" i="16"/>
  <c r="P169" i="16"/>
  <c r="BI165" i="16"/>
  <c r="BH165" i="16"/>
  <c r="BG165" i="16"/>
  <c r="BF165" i="16"/>
  <c r="T165" i="16"/>
  <c r="R165" i="16"/>
  <c r="P165" i="16"/>
  <c r="BI160" i="16"/>
  <c r="BH160" i="16"/>
  <c r="BG160" i="16"/>
  <c r="BF160" i="16"/>
  <c r="T160" i="16"/>
  <c r="T159" i="16" s="1"/>
  <c r="R160" i="16"/>
  <c r="R159" i="16" s="1"/>
  <c r="P160" i="16"/>
  <c r="P159" i="16"/>
  <c r="BI154" i="16"/>
  <c r="BH154" i="16"/>
  <c r="BG154" i="16"/>
  <c r="BF154" i="16"/>
  <c r="T154" i="16"/>
  <c r="T153" i="16" s="1"/>
  <c r="R154" i="16"/>
  <c r="R153" i="16" s="1"/>
  <c r="P154" i="16"/>
  <c r="P153" i="16" s="1"/>
  <c r="BI152" i="16"/>
  <c r="BH152" i="16"/>
  <c r="BG152" i="16"/>
  <c r="BF152" i="16"/>
  <c r="T152" i="16"/>
  <c r="R152" i="16"/>
  <c r="P152" i="16"/>
  <c r="BI148" i="16"/>
  <c r="BH148" i="16"/>
  <c r="BG148" i="16"/>
  <c r="BF148" i="16"/>
  <c r="T148" i="16"/>
  <c r="R148" i="16"/>
  <c r="P148" i="16"/>
  <c r="BI143" i="16"/>
  <c r="BH143" i="16"/>
  <c r="BG143" i="16"/>
  <c r="BF143" i="16"/>
  <c r="T143" i="16"/>
  <c r="T142" i="16" s="1"/>
  <c r="R143" i="16"/>
  <c r="R142" i="16" s="1"/>
  <c r="P143" i="16"/>
  <c r="P142" i="16" s="1"/>
  <c r="BI138" i="16"/>
  <c r="BH138" i="16"/>
  <c r="BG138" i="16"/>
  <c r="BF138" i="16"/>
  <c r="T138" i="16"/>
  <c r="R138" i="16"/>
  <c r="P138" i="16"/>
  <c r="BI134" i="16"/>
  <c r="BH134" i="16"/>
  <c r="BG134" i="16"/>
  <c r="BF134" i="16"/>
  <c r="T134" i="16"/>
  <c r="R134" i="16"/>
  <c r="P134" i="16"/>
  <c r="F125" i="16"/>
  <c r="E123" i="16"/>
  <c r="F91" i="16"/>
  <c r="E89" i="16"/>
  <c r="J26" i="16"/>
  <c r="E26" i="16"/>
  <c r="J128" i="16"/>
  <c r="J25" i="16"/>
  <c r="J23" i="16"/>
  <c r="E23" i="16"/>
  <c r="J93" i="16"/>
  <c r="J22" i="16"/>
  <c r="J20" i="16"/>
  <c r="E20" i="16"/>
  <c r="F94" i="16" s="1"/>
  <c r="J19" i="16"/>
  <c r="J17" i="16"/>
  <c r="E17" i="16"/>
  <c r="F93" i="16"/>
  <c r="J16" i="16"/>
  <c r="J14" i="16"/>
  <c r="J125" i="16" s="1"/>
  <c r="E7" i="16"/>
  <c r="E119" i="16"/>
  <c r="J39" i="15"/>
  <c r="J38" i="15"/>
  <c r="AY114" i="1" s="1"/>
  <c r="J37" i="15"/>
  <c r="AX114" i="1" s="1"/>
  <c r="BI249" i="15"/>
  <c r="BH249" i="15"/>
  <c r="BG249" i="15"/>
  <c r="BF249" i="15"/>
  <c r="T249" i="15"/>
  <c r="R249" i="15"/>
  <c r="P249" i="15"/>
  <c r="BI245" i="15"/>
  <c r="BH245" i="15"/>
  <c r="BG245" i="15"/>
  <c r="BF245" i="15"/>
  <c r="T245" i="15"/>
  <c r="R245" i="15"/>
  <c r="P245" i="15"/>
  <c r="BI241" i="15"/>
  <c r="BH241" i="15"/>
  <c r="BG241" i="15"/>
  <c r="BF241" i="15"/>
  <c r="T241" i="15"/>
  <c r="R241" i="15"/>
  <c r="P241" i="15"/>
  <c r="BI237" i="15"/>
  <c r="BH237" i="15"/>
  <c r="BG237" i="15"/>
  <c r="BF237" i="15"/>
  <c r="T237" i="15"/>
  <c r="R237" i="15"/>
  <c r="P237" i="15"/>
  <c r="BI232" i="15"/>
  <c r="BH232" i="15"/>
  <c r="BG232" i="15"/>
  <c r="BF232" i="15"/>
  <c r="T232" i="15"/>
  <c r="R232" i="15"/>
  <c r="P232" i="15"/>
  <c r="BI231" i="15"/>
  <c r="BH231" i="15"/>
  <c r="BG231" i="15"/>
  <c r="BF231" i="15"/>
  <c r="T231" i="15"/>
  <c r="R231" i="15"/>
  <c r="P231" i="15"/>
  <c r="BI227" i="15"/>
  <c r="BH227" i="15"/>
  <c r="BG227" i="15"/>
  <c r="BF227" i="15"/>
  <c r="T227" i="15"/>
  <c r="R227" i="15"/>
  <c r="P227" i="15"/>
  <c r="BI223" i="15"/>
  <c r="BH223" i="15"/>
  <c r="BG223" i="15"/>
  <c r="BF223" i="15"/>
  <c r="T223" i="15"/>
  <c r="R223" i="15"/>
  <c r="P223" i="15"/>
  <c r="BI219" i="15"/>
  <c r="BH219" i="15"/>
  <c r="BG219" i="15"/>
  <c r="BF219" i="15"/>
  <c r="T219" i="15"/>
  <c r="R219" i="15"/>
  <c r="P219" i="15"/>
  <c r="BI215" i="15"/>
  <c r="BH215" i="15"/>
  <c r="BG215" i="15"/>
  <c r="BF215" i="15"/>
  <c r="T215" i="15"/>
  <c r="R215" i="15"/>
  <c r="P215" i="15"/>
  <c r="BI211" i="15"/>
  <c r="BH211" i="15"/>
  <c r="BG211" i="15"/>
  <c r="BF211" i="15"/>
  <c r="T211" i="15"/>
  <c r="R211" i="15"/>
  <c r="P211" i="15"/>
  <c r="BI206" i="15"/>
  <c r="BH206" i="15"/>
  <c r="BG206" i="15"/>
  <c r="BF206" i="15"/>
  <c r="T206" i="15"/>
  <c r="R206" i="15"/>
  <c r="P206" i="15"/>
  <c r="BI202" i="15"/>
  <c r="BH202" i="15"/>
  <c r="BG202" i="15"/>
  <c r="BF202" i="15"/>
  <c r="T202" i="15"/>
  <c r="R202" i="15"/>
  <c r="P202" i="15"/>
  <c r="BI198" i="15"/>
  <c r="BH198" i="15"/>
  <c r="BG198" i="15"/>
  <c r="BF198" i="15"/>
  <c r="T198" i="15"/>
  <c r="R198" i="15"/>
  <c r="P198" i="15"/>
  <c r="BI194" i="15"/>
  <c r="BH194" i="15"/>
  <c r="BG194" i="15"/>
  <c r="BF194" i="15"/>
  <c r="T194" i="15"/>
  <c r="R194" i="15"/>
  <c r="P194" i="15"/>
  <c r="BI189" i="15"/>
  <c r="BH189" i="15"/>
  <c r="BG189" i="15"/>
  <c r="BF189" i="15"/>
  <c r="T189" i="15"/>
  <c r="R189" i="15"/>
  <c r="P189" i="15"/>
  <c r="BI185" i="15"/>
  <c r="BH185" i="15"/>
  <c r="BG185" i="15"/>
  <c r="BF185" i="15"/>
  <c r="T185" i="15"/>
  <c r="R185" i="15"/>
  <c r="P185" i="15"/>
  <c r="BI181" i="15"/>
  <c r="BH181" i="15"/>
  <c r="BG181" i="15"/>
  <c r="BF181" i="15"/>
  <c r="T181" i="15"/>
  <c r="R181" i="15"/>
  <c r="P181" i="15"/>
  <c r="BI177" i="15"/>
  <c r="BH177" i="15"/>
  <c r="BG177" i="15"/>
  <c r="BF177" i="15"/>
  <c r="T177" i="15"/>
  <c r="R177" i="15"/>
  <c r="P177" i="15"/>
  <c r="BI173" i="15"/>
  <c r="BH173" i="15"/>
  <c r="BG173" i="15"/>
  <c r="BF173" i="15"/>
  <c r="T173" i="15"/>
  <c r="R173" i="15"/>
  <c r="P173" i="15"/>
  <c r="BI169" i="15"/>
  <c r="BH169" i="15"/>
  <c r="BG169" i="15"/>
  <c r="BF169" i="15"/>
  <c r="T169" i="15"/>
  <c r="R169" i="15"/>
  <c r="P169" i="15"/>
  <c r="BI165" i="15"/>
  <c r="BH165" i="15"/>
  <c r="BG165" i="15"/>
  <c r="BF165" i="15"/>
  <c r="T165" i="15"/>
  <c r="R165" i="15"/>
  <c r="P165" i="15"/>
  <c r="BI160" i="15"/>
  <c r="BH160" i="15"/>
  <c r="BG160" i="15"/>
  <c r="BF160" i="15"/>
  <c r="T160" i="15"/>
  <c r="T159" i="15"/>
  <c r="R160" i="15"/>
  <c r="R159" i="15"/>
  <c r="P160" i="15"/>
  <c r="P159" i="15" s="1"/>
  <c r="BI154" i="15"/>
  <c r="BH154" i="15"/>
  <c r="BG154" i="15"/>
  <c r="BF154" i="15"/>
  <c r="T154" i="15"/>
  <c r="T153" i="15"/>
  <c r="R154" i="15"/>
  <c r="R153" i="15"/>
  <c r="P154" i="15"/>
  <c r="P153" i="15"/>
  <c r="BI152" i="15"/>
  <c r="BH152" i="15"/>
  <c r="BG152" i="15"/>
  <c r="BF152" i="15"/>
  <c r="T152" i="15"/>
  <c r="R152" i="15"/>
  <c r="P152" i="15"/>
  <c r="BI148" i="15"/>
  <c r="BH148" i="15"/>
  <c r="BG148" i="15"/>
  <c r="BF148" i="15"/>
  <c r="T148" i="15"/>
  <c r="R148" i="15"/>
  <c r="P148" i="15"/>
  <c r="BI143" i="15"/>
  <c r="BH143" i="15"/>
  <c r="BG143" i="15"/>
  <c r="BF143" i="15"/>
  <c r="T143" i="15"/>
  <c r="T142" i="15"/>
  <c r="R143" i="15"/>
  <c r="R142" i="15"/>
  <c r="P143" i="15"/>
  <c r="P142" i="15"/>
  <c r="BI138" i="15"/>
  <c r="BH138" i="15"/>
  <c r="BG138" i="15"/>
  <c r="BF138" i="15"/>
  <c r="T138" i="15"/>
  <c r="R138" i="15"/>
  <c r="P138" i="15"/>
  <c r="BI134" i="15"/>
  <c r="BH134" i="15"/>
  <c r="BG134" i="15"/>
  <c r="BF134" i="15"/>
  <c r="T134" i="15"/>
  <c r="R134" i="15"/>
  <c r="P134" i="15"/>
  <c r="F125" i="15"/>
  <c r="E123" i="15"/>
  <c r="F91" i="15"/>
  <c r="E89" i="15"/>
  <c r="J26" i="15"/>
  <c r="E26" i="15"/>
  <c r="J94" i="15" s="1"/>
  <c r="J25" i="15"/>
  <c r="J23" i="15"/>
  <c r="E23" i="15"/>
  <c r="J127" i="15"/>
  <c r="J22" i="15"/>
  <c r="J20" i="15"/>
  <c r="E20" i="15"/>
  <c r="F94" i="15"/>
  <c r="J19" i="15"/>
  <c r="J17" i="15"/>
  <c r="E17" i="15"/>
  <c r="F127" i="15" s="1"/>
  <c r="J16" i="15"/>
  <c r="J14" i="15"/>
  <c r="J91" i="15"/>
  <c r="E7" i="15"/>
  <c r="E119" i="15" s="1"/>
  <c r="J39" i="14"/>
  <c r="J38" i="14"/>
  <c r="AY112" i="1"/>
  <c r="J37" i="14"/>
  <c r="AX112" i="1" s="1"/>
  <c r="BI131" i="14"/>
  <c r="BH131" i="14"/>
  <c r="BG131" i="14"/>
  <c r="BF131" i="14"/>
  <c r="T131" i="14"/>
  <c r="T130" i="14" s="1"/>
  <c r="R131" i="14"/>
  <c r="R130" i="14"/>
  <c r="P131" i="14"/>
  <c r="P130" i="14"/>
  <c r="BI129" i="14"/>
  <c r="BH129" i="14"/>
  <c r="BG129" i="14"/>
  <c r="BF129" i="14"/>
  <c r="T129" i="14"/>
  <c r="R129" i="14"/>
  <c r="P129" i="14"/>
  <c r="BI128" i="14"/>
  <c r="BH128" i="14"/>
  <c r="BG128" i="14"/>
  <c r="BF128" i="14"/>
  <c r="T128" i="14"/>
  <c r="R128" i="14"/>
  <c r="P128" i="14"/>
  <c r="BI127" i="14"/>
  <c r="BH127" i="14"/>
  <c r="BG127" i="14"/>
  <c r="BF127" i="14"/>
  <c r="T127" i="14"/>
  <c r="R127" i="14"/>
  <c r="P127" i="14"/>
  <c r="BI126" i="14"/>
  <c r="BH126" i="14"/>
  <c r="BG126" i="14"/>
  <c r="BF126" i="14"/>
  <c r="T126" i="14"/>
  <c r="R126" i="14"/>
  <c r="P126" i="14"/>
  <c r="F117" i="14"/>
  <c r="E115" i="14"/>
  <c r="F91" i="14"/>
  <c r="E89" i="14"/>
  <c r="J26" i="14"/>
  <c r="E26" i="14"/>
  <c r="J120" i="14" s="1"/>
  <c r="J25" i="14"/>
  <c r="J23" i="14"/>
  <c r="E23" i="14"/>
  <c r="J93" i="14"/>
  <c r="J22" i="14"/>
  <c r="J20" i="14"/>
  <c r="E20" i="14"/>
  <c r="F120" i="14"/>
  <c r="J19" i="14"/>
  <c r="J17" i="14"/>
  <c r="E17" i="14"/>
  <c r="F119" i="14" s="1"/>
  <c r="J16" i="14"/>
  <c r="J14" i="14"/>
  <c r="J117" i="14" s="1"/>
  <c r="E7" i="14"/>
  <c r="E111" i="14" s="1"/>
  <c r="J41" i="13"/>
  <c r="J40" i="13"/>
  <c r="AY111" i="1"/>
  <c r="J39" i="13"/>
  <c r="AX111" i="1" s="1"/>
  <c r="BI237" i="13"/>
  <c r="BH237" i="13"/>
  <c r="BG237" i="13"/>
  <c r="BF237" i="13"/>
  <c r="T237" i="13"/>
  <c r="T236" i="13"/>
  <c r="R237" i="13"/>
  <c r="R236" i="13"/>
  <c r="P237" i="13"/>
  <c r="P236" i="13"/>
  <c r="BI232" i="13"/>
  <c r="BH232" i="13"/>
  <c r="BG232" i="13"/>
  <c r="BF232" i="13"/>
  <c r="T232" i="13"/>
  <c r="R232" i="13"/>
  <c r="P232" i="13"/>
  <c r="BI228" i="13"/>
  <c r="BH228" i="13"/>
  <c r="BG228" i="13"/>
  <c r="BF228" i="13"/>
  <c r="T228" i="13"/>
  <c r="R228" i="13"/>
  <c r="P228" i="13"/>
  <c r="BI227" i="13"/>
  <c r="BH227" i="13"/>
  <c r="BG227" i="13"/>
  <c r="BF227" i="13"/>
  <c r="T227" i="13"/>
  <c r="R227" i="13"/>
  <c r="P227" i="13"/>
  <c r="BI226" i="13"/>
  <c r="BH226" i="13"/>
  <c r="BG226" i="13"/>
  <c r="BF226" i="13"/>
  <c r="T226" i="13"/>
  <c r="R226" i="13"/>
  <c r="P226" i="13"/>
  <c r="BI222" i="13"/>
  <c r="BH222" i="13"/>
  <c r="BG222" i="13"/>
  <c r="BF222" i="13"/>
  <c r="T222" i="13"/>
  <c r="R222" i="13"/>
  <c r="P222" i="13"/>
  <c r="BI221" i="13"/>
  <c r="BH221" i="13"/>
  <c r="BG221" i="13"/>
  <c r="BF221" i="13"/>
  <c r="T221" i="13"/>
  <c r="R221" i="13"/>
  <c r="P221" i="13"/>
  <c r="BI220" i="13"/>
  <c r="BH220" i="13"/>
  <c r="BG220" i="13"/>
  <c r="BF220" i="13"/>
  <c r="T220" i="13"/>
  <c r="R220" i="13"/>
  <c r="P220" i="13"/>
  <c r="BI219" i="13"/>
  <c r="BH219" i="13"/>
  <c r="BG219" i="13"/>
  <c r="BF219" i="13"/>
  <c r="T219" i="13"/>
  <c r="R219" i="13"/>
  <c r="P219" i="13"/>
  <c r="BI214" i="13"/>
  <c r="BH214" i="13"/>
  <c r="BG214" i="13"/>
  <c r="BF214" i="13"/>
  <c r="T214" i="13"/>
  <c r="R214" i="13"/>
  <c r="P214" i="13"/>
  <c r="BI210" i="13"/>
  <c r="BH210" i="13"/>
  <c r="BG210" i="13"/>
  <c r="BF210" i="13"/>
  <c r="T210" i="13"/>
  <c r="R210" i="13"/>
  <c r="P210" i="13"/>
  <c r="BI209" i="13"/>
  <c r="BH209" i="13"/>
  <c r="BG209" i="13"/>
  <c r="BF209" i="13"/>
  <c r="T209" i="13"/>
  <c r="R209" i="13"/>
  <c r="P209" i="13"/>
  <c r="BI208" i="13"/>
  <c r="BH208" i="13"/>
  <c r="BG208" i="13"/>
  <c r="BF208" i="13"/>
  <c r="T208" i="13"/>
  <c r="R208" i="13"/>
  <c r="P208" i="13"/>
  <c r="BI207" i="13"/>
  <c r="BH207" i="13"/>
  <c r="BG207" i="13"/>
  <c r="BF207" i="13"/>
  <c r="T207" i="13"/>
  <c r="R207" i="13"/>
  <c r="P207" i="13"/>
  <c r="BI203" i="13"/>
  <c r="BH203" i="13"/>
  <c r="BG203" i="13"/>
  <c r="BF203" i="13"/>
  <c r="T203" i="13"/>
  <c r="R203" i="13"/>
  <c r="P203" i="13"/>
  <c r="BI199" i="13"/>
  <c r="BH199" i="13"/>
  <c r="BG199" i="13"/>
  <c r="BF199" i="13"/>
  <c r="T199" i="13"/>
  <c r="R199" i="13"/>
  <c r="P199" i="13"/>
  <c r="BI198" i="13"/>
  <c r="BH198" i="13"/>
  <c r="BG198" i="13"/>
  <c r="BF198" i="13"/>
  <c r="T198" i="13"/>
  <c r="R198" i="13"/>
  <c r="P198" i="13"/>
  <c r="BI197" i="13"/>
  <c r="BH197" i="13"/>
  <c r="BG197" i="13"/>
  <c r="BF197" i="13"/>
  <c r="T197" i="13"/>
  <c r="R197" i="13"/>
  <c r="P197" i="13"/>
  <c r="BI196" i="13"/>
  <c r="BH196" i="13"/>
  <c r="BG196" i="13"/>
  <c r="BF196" i="13"/>
  <c r="T196" i="13"/>
  <c r="R196" i="13"/>
  <c r="P196" i="13"/>
  <c r="BI191" i="13"/>
  <c r="BH191" i="13"/>
  <c r="BG191" i="13"/>
  <c r="BF191" i="13"/>
  <c r="T191" i="13"/>
  <c r="R191" i="13"/>
  <c r="P191" i="13"/>
  <c r="BI187" i="13"/>
  <c r="BH187" i="13"/>
  <c r="BG187" i="13"/>
  <c r="BF187" i="13"/>
  <c r="T187" i="13"/>
  <c r="R187" i="13"/>
  <c r="P187" i="13"/>
  <c r="BI186" i="13"/>
  <c r="BH186" i="13"/>
  <c r="BG186" i="13"/>
  <c r="BF186" i="13"/>
  <c r="T186" i="13"/>
  <c r="R186" i="13"/>
  <c r="P186" i="13"/>
  <c r="BI182" i="13"/>
  <c r="BH182" i="13"/>
  <c r="BG182" i="13"/>
  <c r="BF182" i="13"/>
  <c r="T182" i="13"/>
  <c r="R182" i="13"/>
  <c r="P182" i="13"/>
  <c r="BI178" i="13"/>
  <c r="BH178" i="13"/>
  <c r="BG178" i="13"/>
  <c r="BF178" i="13"/>
  <c r="T178" i="13"/>
  <c r="R178" i="13"/>
  <c r="P178" i="13"/>
  <c r="BI177" i="13"/>
  <c r="BH177" i="13"/>
  <c r="BG177" i="13"/>
  <c r="BF177" i="13"/>
  <c r="T177" i="13"/>
  <c r="R177" i="13"/>
  <c r="P177" i="13"/>
  <c r="BI176" i="13"/>
  <c r="BH176" i="13"/>
  <c r="BG176" i="13"/>
  <c r="BF176" i="13"/>
  <c r="T176" i="13"/>
  <c r="R176" i="13"/>
  <c r="P176" i="13"/>
  <c r="BI175" i="13"/>
  <c r="BH175" i="13"/>
  <c r="BG175" i="13"/>
  <c r="BF175" i="13"/>
  <c r="T175" i="13"/>
  <c r="R175" i="13"/>
  <c r="P175" i="13"/>
  <c r="BI170" i="13"/>
  <c r="BH170" i="13"/>
  <c r="BG170" i="13"/>
  <c r="BF170" i="13"/>
  <c r="T170" i="13"/>
  <c r="R170" i="13"/>
  <c r="P170" i="13"/>
  <c r="BI166" i="13"/>
  <c r="BH166" i="13"/>
  <c r="BG166" i="13"/>
  <c r="BF166" i="13"/>
  <c r="T166" i="13"/>
  <c r="R166" i="13"/>
  <c r="P166" i="13"/>
  <c r="BI165" i="13"/>
  <c r="BH165" i="13"/>
  <c r="BG165" i="13"/>
  <c r="BF165" i="13"/>
  <c r="T165" i="13"/>
  <c r="R165" i="13"/>
  <c r="P165" i="13"/>
  <c r="BI161" i="13"/>
  <c r="BH161" i="13"/>
  <c r="BG161" i="13"/>
  <c r="BF161" i="13"/>
  <c r="T161" i="13"/>
  <c r="R161" i="13"/>
  <c r="P161" i="13"/>
  <c r="BI160" i="13"/>
  <c r="BH160" i="13"/>
  <c r="BG160" i="13"/>
  <c r="BF160" i="13"/>
  <c r="T160" i="13"/>
  <c r="R160" i="13"/>
  <c r="P160" i="13"/>
  <c r="BI159" i="13"/>
  <c r="BH159" i="13"/>
  <c r="BG159" i="13"/>
  <c r="BF159" i="13"/>
  <c r="T159" i="13"/>
  <c r="R159" i="13"/>
  <c r="P159" i="13"/>
  <c r="BI155" i="13"/>
  <c r="BH155" i="13"/>
  <c r="BG155" i="13"/>
  <c r="BF155" i="13"/>
  <c r="T155" i="13"/>
  <c r="R155" i="13"/>
  <c r="P155" i="13"/>
  <c r="BI154" i="13"/>
  <c r="BH154" i="13"/>
  <c r="BG154" i="13"/>
  <c r="BF154" i="13"/>
  <c r="T154" i="13"/>
  <c r="R154" i="13"/>
  <c r="P154" i="13"/>
  <c r="BI150" i="13"/>
  <c r="BH150" i="13"/>
  <c r="BG150" i="13"/>
  <c r="BF150" i="13"/>
  <c r="T150" i="13"/>
  <c r="R150" i="13"/>
  <c r="P150" i="13"/>
  <c r="BI146" i="13"/>
  <c r="BH146" i="13"/>
  <c r="BG146" i="13"/>
  <c r="BF146" i="13"/>
  <c r="T146" i="13"/>
  <c r="R146" i="13"/>
  <c r="P146" i="13"/>
  <c r="BI145" i="13"/>
  <c r="BH145" i="13"/>
  <c r="BG145" i="13"/>
  <c r="BF145" i="13"/>
  <c r="T145" i="13"/>
  <c r="R145" i="13"/>
  <c r="P145" i="13"/>
  <c r="BI144" i="13"/>
  <c r="BH144" i="13"/>
  <c r="BG144" i="13"/>
  <c r="BF144" i="13"/>
  <c r="T144" i="13"/>
  <c r="R144" i="13"/>
  <c r="P144" i="13"/>
  <c r="BI143" i="13"/>
  <c r="BH143" i="13"/>
  <c r="BG143" i="13"/>
  <c r="BF143" i="13"/>
  <c r="T143" i="13"/>
  <c r="R143" i="13"/>
  <c r="P143" i="13"/>
  <c r="BI141" i="13"/>
  <c r="BH141" i="13"/>
  <c r="BG141" i="13"/>
  <c r="BF141" i="13"/>
  <c r="T141" i="13"/>
  <c r="R141" i="13"/>
  <c r="P141" i="13"/>
  <c r="BI140" i="13"/>
  <c r="BH140" i="13"/>
  <c r="BG140" i="13"/>
  <c r="BF140" i="13"/>
  <c r="T140" i="13"/>
  <c r="R140" i="13"/>
  <c r="P140" i="13"/>
  <c r="BI139" i="13"/>
  <c r="BH139" i="13"/>
  <c r="BG139" i="13"/>
  <c r="BF139" i="13"/>
  <c r="T139" i="13"/>
  <c r="R139" i="13"/>
  <c r="P139" i="13"/>
  <c r="BI137" i="13"/>
  <c r="BH137" i="13"/>
  <c r="BG137" i="13"/>
  <c r="BF137" i="13"/>
  <c r="T137" i="13"/>
  <c r="R137" i="13"/>
  <c r="P137" i="13"/>
  <c r="BI136" i="13"/>
  <c r="BH136" i="13"/>
  <c r="BG136" i="13"/>
  <c r="BF136" i="13"/>
  <c r="T136" i="13"/>
  <c r="R136" i="13"/>
  <c r="P136" i="13"/>
  <c r="BI135" i="13"/>
  <c r="BH135" i="13"/>
  <c r="BG135" i="13"/>
  <c r="BF135" i="13"/>
  <c r="T135" i="13"/>
  <c r="R135" i="13"/>
  <c r="P135" i="13"/>
  <c r="BI134" i="13"/>
  <c r="BH134" i="13"/>
  <c r="BG134" i="13"/>
  <c r="BF134" i="13"/>
  <c r="T134" i="13"/>
  <c r="R134" i="13"/>
  <c r="P134" i="13"/>
  <c r="BI133" i="13"/>
  <c r="BH133" i="13"/>
  <c r="BG133" i="13"/>
  <c r="BF133" i="13"/>
  <c r="T133" i="13"/>
  <c r="R133" i="13"/>
  <c r="P133" i="13"/>
  <c r="F125" i="13"/>
  <c r="E123" i="13"/>
  <c r="F93" i="13"/>
  <c r="E91" i="13"/>
  <c r="J28" i="13"/>
  <c r="E28" i="13"/>
  <c r="J128" i="13"/>
  <c r="J27" i="13"/>
  <c r="J25" i="13"/>
  <c r="E25" i="13"/>
  <c r="J95" i="13" s="1"/>
  <c r="J24" i="13"/>
  <c r="J22" i="13"/>
  <c r="E22" i="13"/>
  <c r="F128" i="13" s="1"/>
  <c r="J21" i="13"/>
  <c r="J19" i="13"/>
  <c r="E19" i="13"/>
  <c r="F127" i="13"/>
  <c r="J18" i="13"/>
  <c r="J16" i="13"/>
  <c r="J125" i="13" s="1"/>
  <c r="E7" i="13"/>
  <c r="E117" i="13" s="1"/>
  <c r="J41" i="12"/>
  <c r="J40" i="12"/>
  <c r="AY110" i="1" s="1"/>
  <c r="J39" i="12"/>
  <c r="AX110" i="1"/>
  <c r="BI262" i="12"/>
  <c r="BH262" i="12"/>
  <c r="BG262" i="12"/>
  <c r="BF262" i="12"/>
  <c r="T262" i="12"/>
  <c r="T261" i="12"/>
  <c r="R262" i="12"/>
  <c r="R261" i="12" s="1"/>
  <c r="P262" i="12"/>
  <c r="P261" i="12"/>
  <c r="BI260" i="12"/>
  <c r="BH260" i="12"/>
  <c r="BG260" i="12"/>
  <c r="BF260" i="12"/>
  <c r="T260" i="12"/>
  <c r="T259" i="12" s="1"/>
  <c r="R260" i="12"/>
  <c r="R259" i="12"/>
  <c r="P260" i="12"/>
  <c r="P259" i="12" s="1"/>
  <c r="BI258" i="12"/>
  <c r="BH258" i="12"/>
  <c r="BG258" i="12"/>
  <c r="BF258" i="12"/>
  <c r="T258" i="12"/>
  <c r="R258" i="12"/>
  <c r="P258" i="12"/>
  <c r="BI257" i="12"/>
  <c r="BH257" i="12"/>
  <c r="BG257" i="12"/>
  <c r="BF257" i="12"/>
  <c r="T257" i="12"/>
  <c r="R257" i="12"/>
  <c r="P257" i="12"/>
  <c r="BI256" i="12"/>
  <c r="BH256" i="12"/>
  <c r="BG256" i="12"/>
  <c r="BF256" i="12"/>
  <c r="T256" i="12"/>
  <c r="R256" i="12"/>
  <c r="P256" i="12"/>
  <c r="BI255" i="12"/>
  <c r="BH255" i="12"/>
  <c r="BG255" i="12"/>
  <c r="BF255" i="12"/>
  <c r="T255" i="12"/>
  <c r="R255" i="12"/>
  <c r="P255" i="12"/>
  <c r="BI254" i="12"/>
  <c r="BH254" i="12"/>
  <c r="BG254" i="12"/>
  <c r="BF254" i="12"/>
  <c r="T254" i="12"/>
  <c r="R254" i="12"/>
  <c r="P254" i="12"/>
  <c r="BI249" i="12"/>
  <c r="BH249" i="12"/>
  <c r="BG249" i="12"/>
  <c r="BF249" i="12"/>
  <c r="T249" i="12"/>
  <c r="R249" i="12"/>
  <c r="P249" i="12"/>
  <c r="BI245" i="12"/>
  <c r="BH245" i="12"/>
  <c r="BG245" i="12"/>
  <c r="BF245" i="12"/>
  <c r="T245" i="12"/>
  <c r="R245" i="12"/>
  <c r="P245" i="12"/>
  <c r="BI241" i="12"/>
  <c r="BH241" i="12"/>
  <c r="BG241" i="12"/>
  <c r="BF241" i="12"/>
  <c r="T241" i="12"/>
  <c r="R241" i="12"/>
  <c r="P241" i="12"/>
  <c r="BI237" i="12"/>
  <c r="BH237" i="12"/>
  <c r="BG237" i="12"/>
  <c r="BF237" i="12"/>
  <c r="T237" i="12"/>
  <c r="R237" i="12"/>
  <c r="P237" i="12"/>
  <c r="BI232" i="12"/>
  <c r="BH232" i="12"/>
  <c r="BG232" i="12"/>
  <c r="BF232" i="12"/>
  <c r="T232" i="12"/>
  <c r="R232" i="12"/>
  <c r="P232" i="12"/>
  <c r="BI228" i="12"/>
  <c r="BH228" i="12"/>
  <c r="BG228" i="12"/>
  <c r="BF228" i="12"/>
  <c r="T228" i="12"/>
  <c r="R228" i="12"/>
  <c r="P228" i="12"/>
  <c r="BI224" i="12"/>
  <c r="BH224" i="12"/>
  <c r="BG224" i="12"/>
  <c r="BF224" i="12"/>
  <c r="T224" i="12"/>
  <c r="R224" i="12"/>
  <c r="P224" i="12"/>
  <c r="BI220" i="12"/>
  <c r="BH220" i="12"/>
  <c r="BG220" i="12"/>
  <c r="BF220" i="12"/>
  <c r="T220" i="12"/>
  <c r="R220" i="12"/>
  <c r="P220" i="12"/>
  <c r="BI216" i="12"/>
  <c r="BH216" i="12"/>
  <c r="BG216" i="12"/>
  <c r="BF216" i="12"/>
  <c r="T216" i="12"/>
  <c r="R216" i="12"/>
  <c r="P216" i="12"/>
  <c r="BI212" i="12"/>
  <c r="BH212" i="12"/>
  <c r="BG212" i="12"/>
  <c r="BF212" i="12"/>
  <c r="T212" i="12"/>
  <c r="R212" i="12"/>
  <c r="P212" i="12"/>
  <c r="BI208" i="12"/>
  <c r="BH208" i="12"/>
  <c r="BG208" i="12"/>
  <c r="BF208" i="12"/>
  <c r="T208" i="12"/>
  <c r="R208" i="12"/>
  <c r="P208" i="12"/>
  <c r="BI203" i="12"/>
  <c r="BH203" i="12"/>
  <c r="BG203" i="12"/>
  <c r="BF203" i="12"/>
  <c r="T203" i="12"/>
  <c r="R203" i="12"/>
  <c r="P203" i="12"/>
  <c r="BI199" i="12"/>
  <c r="BH199" i="12"/>
  <c r="BG199" i="12"/>
  <c r="BF199" i="12"/>
  <c r="T199" i="12"/>
  <c r="R199" i="12"/>
  <c r="P199" i="12"/>
  <c r="BI195" i="12"/>
  <c r="BH195" i="12"/>
  <c r="BG195" i="12"/>
  <c r="BF195" i="12"/>
  <c r="T195" i="12"/>
  <c r="R195" i="12"/>
  <c r="P195" i="12"/>
  <c r="BI191" i="12"/>
  <c r="BH191" i="12"/>
  <c r="BG191" i="12"/>
  <c r="BF191" i="12"/>
  <c r="T191" i="12"/>
  <c r="R191" i="12"/>
  <c r="P191" i="12"/>
  <c r="BI187" i="12"/>
  <c r="BH187" i="12"/>
  <c r="BG187" i="12"/>
  <c r="BF187" i="12"/>
  <c r="T187" i="12"/>
  <c r="R187" i="12"/>
  <c r="P187" i="12"/>
  <c r="BI182" i="12"/>
  <c r="BH182" i="12"/>
  <c r="BG182" i="12"/>
  <c r="BF182" i="12"/>
  <c r="T182" i="12"/>
  <c r="R182" i="12"/>
  <c r="P182" i="12"/>
  <c r="BI178" i="12"/>
  <c r="BH178" i="12"/>
  <c r="BG178" i="12"/>
  <c r="BF178" i="12"/>
  <c r="T178" i="12"/>
  <c r="R178" i="12"/>
  <c r="P178" i="12"/>
  <c r="BI174" i="12"/>
  <c r="BH174" i="12"/>
  <c r="BG174" i="12"/>
  <c r="BF174" i="12"/>
  <c r="T174" i="12"/>
  <c r="R174" i="12"/>
  <c r="P174" i="12"/>
  <c r="BI170" i="12"/>
  <c r="BH170" i="12"/>
  <c r="BG170" i="12"/>
  <c r="BF170" i="12"/>
  <c r="T170" i="12"/>
  <c r="R170" i="12"/>
  <c r="P170" i="12"/>
  <c r="BI166" i="12"/>
  <c r="BH166" i="12"/>
  <c r="BG166" i="12"/>
  <c r="BF166" i="12"/>
  <c r="T166" i="12"/>
  <c r="R166" i="12"/>
  <c r="P166" i="12"/>
  <c r="BI162" i="12"/>
  <c r="BH162" i="12"/>
  <c r="BG162" i="12"/>
  <c r="BF162" i="12"/>
  <c r="T162" i="12"/>
  <c r="R162" i="12"/>
  <c r="P162" i="12"/>
  <c r="BI158" i="12"/>
  <c r="BH158" i="12"/>
  <c r="BG158" i="12"/>
  <c r="BF158" i="12"/>
  <c r="T158" i="12"/>
  <c r="R158" i="12"/>
  <c r="P158" i="12"/>
  <c r="BI154" i="12"/>
  <c r="BH154" i="12"/>
  <c r="BG154" i="12"/>
  <c r="BF154" i="12"/>
  <c r="T154" i="12"/>
  <c r="R154" i="12"/>
  <c r="P154" i="12"/>
  <c r="BI150" i="12"/>
  <c r="BH150" i="12"/>
  <c r="BG150" i="12"/>
  <c r="BF150" i="12"/>
  <c r="T150" i="12"/>
  <c r="R150" i="12"/>
  <c r="P150" i="12"/>
  <c r="BI146" i="12"/>
  <c r="BH146" i="12"/>
  <c r="BG146" i="12"/>
  <c r="BF146" i="12"/>
  <c r="T146" i="12"/>
  <c r="R146" i="12"/>
  <c r="P146" i="12"/>
  <c r="BI141" i="12"/>
  <c r="BH141" i="12"/>
  <c r="BG141" i="12"/>
  <c r="BF141" i="12"/>
  <c r="T141" i="12"/>
  <c r="T140" i="12" s="1"/>
  <c r="R141" i="12"/>
  <c r="R140" i="12"/>
  <c r="P141" i="12"/>
  <c r="P140" i="12" s="1"/>
  <c r="BI139" i="12"/>
  <c r="BH139" i="12"/>
  <c r="BG139" i="12"/>
  <c r="BF139" i="12"/>
  <c r="T139" i="12"/>
  <c r="R139" i="12"/>
  <c r="P139" i="12"/>
  <c r="BI135" i="12"/>
  <c r="BH135" i="12"/>
  <c r="BG135" i="12"/>
  <c r="BF135" i="12"/>
  <c r="T135" i="12"/>
  <c r="R135" i="12"/>
  <c r="P135" i="12"/>
  <c r="F127" i="12"/>
  <c r="E125" i="12"/>
  <c r="F93" i="12"/>
  <c r="E91" i="12"/>
  <c r="J28" i="12"/>
  <c r="E28" i="12"/>
  <c r="J130" i="12" s="1"/>
  <c r="J27" i="12"/>
  <c r="J25" i="12"/>
  <c r="E25" i="12"/>
  <c r="J95" i="12" s="1"/>
  <c r="J24" i="12"/>
  <c r="J22" i="12"/>
  <c r="E22" i="12"/>
  <c r="F96" i="12"/>
  <c r="J21" i="12"/>
  <c r="J19" i="12"/>
  <c r="E19" i="12"/>
  <c r="F129" i="12" s="1"/>
  <c r="J18" i="12"/>
  <c r="J16" i="12"/>
  <c r="J127" i="12" s="1"/>
  <c r="E7" i="12"/>
  <c r="E85" i="12" s="1"/>
  <c r="J41" i="11"/>
  <c r="J40" i="11"/>
  <c r="AY109" i="1"/>
  <c r="J39" i="11"/>
  <c r="AX109" i="1"/>
  <c r="BI150" i="11"/>
  <c r="BH150" i="11"/>
  <c r="BG150" i="11"/>
  <c r="BF150" i="11"/>
  <c r="T150" i="11"/>
  <c r="R150" i="11"/>
  <c r="P150" i="11"/>
  <c r="BI149" i="11"/>
  <c r="BH149" i="11"/>
  <c r="BG149" i="11"/>
  <c r="BF149" i="11"/>
  <c r="T149" i="11"/>
  <c r="R149" i="11"/>
  <c r="P149" i="11"/>
  <c r="BI148" i="11"/>
  <c r="BH148" i="11"/>
  <c r="BG148" i="11"/>
  <c r="BF148" i="11"/>
  <c r="T148" i="11"/>
  <c r="R148" i="11"/>
  <c r="P148" i="11"/>
  <c r="BI147" i="11"/>
  <c r="BH147" i="11"/>
  <c r="BG147" i="11"/>
  <c r="BF147" i="11"/>
  <c r="T147" i="11"/>
  <c r="R147" i="11"/>
  <c r="P147" i="11"/>
  <c r="BI146" i="11"/>
  <c r="BH146" i="11"/>
  <c r="BG146" i="11"/>
  <c r="BF146" i="11"/>
  <c r="T146" i="11"/>
  <c r="R146" i="11"/>
  <c r="P146" i="11"/>
  <c r="BI145" i="11"/>
  <c r="BH145" i="11"/>
  <c r="BG145" i="11"/>
  <c r="BF145" i="11"/>
  <c r="T145" i="11"/>
  <c r="R145" i="11"/>
  <c r="P145" i="11"/>
  <c r="BI144" i="11"/>
  <c r="BH144" i="11"/>
  <c r="BG144" i="11"/>
  <c r="BF144" i="11"/>
  <c r="T144" i="11"/>
  <c r="R144" i="11"/>
  <c r="P144" i="11"/>
  <c r="BI142" i="11"/>
  <c r="BH142" i="11"/>
  <c r="BG142" i="11"/>
  <c r="BF142" i="11"/>
  <c r="T142" i="11"/>
  <c r="R142" i="11"/>
  <c r="P142" i="11"/>
  <c r="BI141" i="11"/>
  <c r="BH141" i="11"/>
  <c r="BG141" i="11"/>
  <c r="BF141" i="11"/>
  <c r="T141" i="11"/>
  <c r="R141" i="11"/>
  <c r="P141" i="11"/>
  <c r="BI139" i="11"/>
  <c r="BH139" i="11"/>
  <c r="BG139" i="11"/>
  <c r="BF139" i="11"/>
  <c r="T139" i="11"/>
  <c r="R139" i="11"/>
  <c r="P139" i="11"/>
  <c r="BI138" i="11"/>
  <c r="BH138" i="11"/>
  <c r="BG138" i="11"/>
  <c r="BF138" i="11"/>
  <c r="T138" i="11"/>
  <c r="R138" i="11"/>
  <c r="P138" i="11"/>
  <c r="BI137" i="11"/>
  <c r="BH137" i="11"/>
  <c r="BG137" i="11"/>
  <c r="BF137" i="11"/>
  <c r="T137" i="11"/>
  <c r="R137" i="11"/>
  <c r="P137" i="11"/>
  <c r="BI136" i="11"/>
  <c r="BH136" i="11"/>
  <c r="BG136" i="11"/>
  <c r="BF136" i="11"/>
  <c r="T136" i="11"/>
  <c r="R136" i="11"/>
  <c r="P136" i="11"/>
  <c r="BI135" i="11"/>
  <c r="BH135" i="11"/>
  <c r="BG135" i="11"/>
  <c r="BF135" i="11"/>
  <c r="T135" i="11"/>
  <c r="R135" i="11"/>
  <c r="P135" i="11"/>
  <c r="BI133" i="11"/>
  <c r="BH133" i="11"/>
  <c r="BG133" i="11"/>
  <c r="BF133" i="11"/>
  <c r="T133" i="11"/>
  <c r="R133" i="11"/>
  <c r="P133" i="11"/>
  <c r="BI132" i="11"/>
  <c r="BH132" i="11"/>
  <c r="BG132" i="11"/>
  <c r="BF132" i="11"/>
  <c r="T132" i="11"/>
  <c r="R132" i="11"/>
  <c r="P132" i="11"/>
  <c r="BI131" i="11"/>
  <c r="BH131" i="11"/>
  <c r="BG131" i="11"/>
  <c r="BF131" i="11"/>
  <c r="T131" i="11"/>
  <c r="R131" i="11"/>
  <c r="P131" i="11"/>
  <c r="BI130" i="11"/>
  <c r="BH130" i="11"/>
  <c r="BG130" i="11"/>
  <c r="BF130" i="11"/>
  <c r="T130" i="11"/>
  <c r="R130" i="11"/>
  <c r="P130" i="11"/>
  <c r="F122" i="11"/>
  <c r="E120" i="11"/>
  <c r="F93" i="11"/>
  <c r="E91" i="11"/>
  <c r="J28" i="11"/>
  <c r="E28" i="11"/>
  <c r="J96" i="11" s="1"/>
  <c r="J27" i="11"/>
  <c r="J25" i="11"/>
  <c r="E25" i="11"/>
  <c r="J124" i="11" s="1"/>
  <c r="J24" i="11"/>
  <c r="J22" i="11"/>
  <c r="E22" i="11"/>
  <c r="F125" i="11" s="1"/>
  <c r="J21" i="11"/>
  <c r="J19" i="11"/>
  <c r="E19" i="11"/>
  <c r="F95" i="11" s="1"/>
  <c r="J18" i="11"/>
  <c r="J16" i="11"/>
  <c r="J122" i="11" s="1"/>
  <c r="E7" i="11"/>
  <c r="E85" i="11" s="1"/>
  <c r="J41" i="10"/>
  <c r="J40" i="10"/>
  <c r="AY107" i="1" s="1"/>
  <c r="J39" i="10"/>
  <c r="AX107" i="1" s="1"/>
  <c r="BI214" i="10"/>
  <c r="BH214" i="10"/>
  <c r="BG214" i="10"/>
  <c r="BF214" i="10"/>
  <c r="T214" i="10"/>
  <c r="T213" i="10" s="1"/>
  <c r="R214" i="10"/>
  <c r="R213" i="10" s="1"/>
  <c r="P214" i="10"/>
  <c r="P213" i="10" s="1"/>
  <c r="BI209" i="10"/>
  <c r="BH209" i="10"/>
  <c r="BG209" i="10"/>
  <c r="BF209" i="10"/>
  <c r="T209" i="10"/>
  <c r="R209" i="10"/>
  <c r="P209" i="10"/>
  <c r="BI205" i="10"/>
  <c r="BH205" i="10"/>
  <c r="BG205" i="10"/>
  <c r="BF205" i="10"/>
  <c r="T205" i="10"/>
  <c r="R205" i="10"/>
  <c r="P205" i="10"/>
  <c r="BI204" i="10"/>
  <c r="BH204" i="10"/>
  <c r="BG204" i="10"/>
  <c r="BF204" i="10"/>
  <c r="T204" i="10"/>
  <c r="R204" i="10"/>
  <c r="P204" i="10"/>
  <c r="BI203" i="10"/>
  <c r="BH203" i="10"/>
  <c r="BG203" i="10"/>
  <c r="BF203" i="10"/>
  <c r="T203" i="10"/>
  <c r="R203" i="10"/>
  <c r="P203" i="10"/>
  <c r="BI199" i="10"/>
  <c r="BH199" i="10"/>
  <c r="BG199" i="10"/>
  <c r="BF199" i="10"/>
  <c r="T199" i="10"/>
  <c r="R199" i="10"/>
  <c r="P199" i="10"/>
  <c r="BI198" i="10"/>
  <c r="BH198" i="10"/>
  <c r="BG198" i="10"/>
  <c r="BF198" i="10"/>
  <c r="T198" i="10"/>
  <c r="R198" i="10"/>
  <c r="P198" i="10"/>
  <c r="BI197" i="10"/>
  <c r="BH197" i="10"/>
  <c r="BG197" i="10"/>
  <c r="BF197" i="10"/>
  <c r="T197" i="10"/>
  <c r="R197" i="10"/>
  <c r="P197" i="10"/>
  <c r="BI196" i="10"/>
  <c r="BH196" i="10"/>
  <c r="BG196" i="10"/>
  <c r="BF196" i="10"/>
  <c r="T196" i="10"/>
  <c r="R196" i="10"/>
  <c r="P196" i="10"/>
  <c r="BI191" i="10"/>
  <c r="BH191" i="10"/>
  <c r="BG191" i="10"/>
  <c r="BF191" i="10"/>
  <c r="T191" i="10"/>
  <c r="R191" i="10"/>
  <c r="P191" i="10"/>
  <c r="BI187" i="10"/>
  <c r="BH187" i="10"/>
  <c r="BG187" i="10"/>
  <c r="BF187" i="10"/>
  <c r="T187" i="10"/>
  <c r="R187" i="10"/>
  <c r="P187" i="10"/>
  <c r="BI186" i="10"/>
  <c r="BH186" i="10"/>
  <c r="BG186" i="10"/>
  <c r="BF186" i="10"/>
  <c r="T186" i="10"/>
  <c r="R186" i="10"/>
  <c r="P186" i="10"/>
  <c r="BI182" i="10"/>
  <c r="BH182" i="10"/>
  <c r="BG182" i="10"/>
  <c r="BF182" i="10"/>
  <c r="T182" i="10"/>
  <c r="R182" i="10"/>
  <c r="P182" i="10"/>
  <c r="BI181" i="10"/>
  <c r="BH181" i="10"/>
  <c r="BG181" i="10"/>
  <c r="BF181" i="10"/>
  <c r="T181" i="10"/>
  <c r="R181" i="10"/>
  <c r="P181" i="10"/>
  <c r="BI180" i="10"/>
  <c r="BH180" i="10"/>
  <c r="BG180" i="10"/>
  <c r="BF180" i="10"/>
  <c r="T180" i="10"/>
  <c r="R180" i="10"/>
  <c r="P180" i="10"/>
  <c r="BI179" i="10"/>
  <c r="BH179" i="10"/>
  <c r="BG179" i="10"/>
  <c r="BF179" i="10"/>
  <c r="T179" i="10"/>
  <c r="R179" i="10"/>
  <c r="P179" i="10"/>
  <c r="BI175" i="10"/>
  <c r="BH175" i="10"/>
  <c r="BG175" i="10"/>
  <c r="BF175" i="10"/>
  <c r="T175" i="10"/>
  <c r="R175" i="10"/>
  <c r="P175" i="10"/>
  <c r="BI171" i="10"/>
  <c r="BH171" i="10"/>
  <c r="BG171" i="10"/>
  <c r="BF171" i="10"/>
  <c r="T171" i="10"/>
  <c r="R171" i="10"/>
  <c r="P171" i="10"/>
  <c r="BI170" i="10"/>
  <c r="BH170" i="10"/>
  <c r="BG170" i="10"/>
  <c r="BF170" i="10"/>
  <c r="T170" i="10"/>
  <c r="R170" i="10"/>
  <c r="P170" i="10"/>
  <c r="BI169" i="10"/>
  <c r="BH169" i="10"/>
  <c r="BG169" i="10"/>
  <c r="BF169" i="10"/>
  <c r="T169" i="10"/>
  <c r="R169" i="10"/>
  <c r="P169" i="10"/>
  <c r="BI168" i="10"/>
  <c r="BH168" i="10"/>
  <c r="BG168" i="10"/>
  <c r="BF168" i="10"/>
  <c r="T168" i="10"/>
  <c r="R168" i="10"/>
  <c r="P168" i="10"/>
  <c r="BI163" i="10"/>
  <c r="BH163" i="10"/>
  <c r="BG163" i="10"/>
  <c r="BF163" i="10"/>
  <c r="T163" i="10"/>
  <c r="R163" i="10"/>
  <c r="P163" i="10"/>
  <c r="BI159" i="10"/>
  <c r="BH159" i="10"/>
  <c r="BG159" i="10"/>
  <c r="BF159" i="10"/>
  <c r="T159" i="10"/>
  <c r="R159" i="10"/>
  <c r="P159" i="10"/>
  <c r="BI158" i="10"/>
  <c r="BH158" i="10"/>
  <c r="BG158" i="10"/>
  <c r="BF158" i="10"/>
  <c r="T158" i="10"/>
  <c r="R158" i="10"/>
  <c r="P158" i="10"/>
  <c r="BI154" i="10"/>
  <c r="BH154" i="10"/>
  <c r="BG154" i="10"/>
  <c r="BF154" i="10"/>
  <c r="T154" i="10"/>
  <c r="R154" i="10"/>
  <c r="P154" i="10"/>
  <c r="BI153" i="10"/>
  <c r="BH153" i="10"/>
  <c r="BG153" i="10"/>
  <c r="BF153" i="10"/>
  <c r="T153" i="10"/>
  <c r="R153" i="10"/>
  <c r="P153" i="10"/>
  <c r="BI149" i="10"/>
  <c r="BH149" i="10"/>
  <c r="BG149" i="10"/>
  <c r="BF149" i="10"/>
  <c r="T149" i="10"/>
  <c r="R149" i="10"/>
  <c r="P149" i="10"/>
  <c r="BI145" i="10"/>
  <c r="BH145" i="10"/>
  <c r="BG145" i="10"/>
  <c r="BF145" i="10"/>
  <c r="T145" i="10"/>
  <c r="R145" i="10"/>
  <c r="P145" i="10"/>
  <c r="BI144" i="10"/>
  <c r="BH144" i="10"/>
  <c r="BG144" i="10"/>
  <c r="BF144" i="10"/>
  <c r="T144" i="10"/>
  <c r="R144" i="10"/>
  <c r="P144" i="10"/>
  <c r="BI143" i="10"/>
  <c r="BH143" i="10"/>
  <c r="BG143" i="10"/>
  <c r="BF143" i="10"/>
  <c r="T143" i="10"/>
  <c r="R143" i="10"/>
  <c r="P143" i="10"/>
  <c r="BI142" i="10"/>
  <c r="BH142" i="10"/>
  <c r="BG142" i="10"/>
  <c r="BF142" i="10"/>
  <c r="T142" i="10"/>
  <c r="R142" i="10"/>
  <c r="P142" i="10"/>
  <c r="BI140" i="10"/>
  <c r="BH140" i="10"/>
  <c r="BG140" i="10"/>
  <c r="BF140" i="10"/>
  <c r="T140" i="10"/>
  <c r="R140" i="10"/>
  <c r="P140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6" i="10"/>
  <c r="BH136" i="10"/>
  <c r="BG136" i="10"/>
  <c r="BF136" i="10"/>
  <c r="T136" i="10"/>
  <c r="R136" i="10"/>
  <c r="P136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F124" i="10"/>
  <c r="E122" i="10"/>
  <c r="F93" i="10"/>
  <c r="E91" i="10"/>
  <c r="J28" i="10"/>
  <c r="E28" i="10"/>
  <c r="J127" i="10" s="1"/>
  <c r="J27" i="10"/>
  <c r="J25" i="10"/>
  <c r="E25" i="10"/>
  <c r="J126" i="10"/>
  <c r="J24" i="10"/>
  <c r="J22" i="10"/>
  <c r="E22" i="10"/>
  <c r="F96" i="10" s="1"/>
  <c r="J21" i="10"/>
  <c r="J19" i="10"/>
  <c r="E19" i="10"/>
  <c r="F95" i="10" s="1"/>
  <c r="J18" i="10"/>
  <c r="J16" i="10"/>
  <c r="J93" i="10" s="1"/>
  <c r="E7" i="10"/>
  <c r="E116" i="10" s="1"/>
  <c r="J41" i="9"/>
  <c r="J40" i="9"/>
  <c r="AY106" i="1" s="1"/>
  <c r="J39" i="9"/>
  <c r="AX106" i="1" s="1"/>
  <c r="BI236" i="9"/>
  <c r="BH236" i="9"/>
  <c r="BG236" i="9"/>
  <c r="BF236" i="9"/>
  <c r="T236" i="9"/>
  <c r="T235" i="9"/>
  <c r="R236" i="9"/>
  <c r="R235" i="9"/>
  <c r="P236" i="9"/>
  <c r="P235" i="9" s="1"/>
  <c r="BI234" i="9"/>
  <c r="BH234" i="9"/>
  <c r="BG234" i="9"/>
  <c r="BF234" i="9"/>
  <c r="T234" i="9"/>
  <c r="T233" i="9"/>
  <c r="R234" i="9"/>
  <c r="R233" i="9"/>
  <c r="P234" i="9"/>
  <c r="P233" i="9"/>
  <c r="BI232" i="9"/>
  <c r="BH232" i="9"/>
  <c r="BG232" i="9"/>
  <c r="BF232" i="9"/>
  <c r="T232" i="9"/>
  <c r="R232" i="9"/>
  <c r="P232" i="9"/>
  <c r="BI231" i="9"/>
  <c r="BH231" i="9"/>
  <c r="BG231" i="9"/>
  <c r="BF231" i="9"/>
  <c r="T231" i="9"/>
  <c r="R231" i="9"/>
  <c r="P231" i="9"/>
  <c r="BI230" i="9"/>
  <c r="BH230" i="9"/>
  <c r="BG230" i="9"/>
  <c r="BF230" i="9"/>
  <c r="T230" i="9"/>
  <c r="R230" i="9"/>
  <c r="P230" i="9"/>
  <c r="BI229" i="9"/>
  <c r="BH229" i="9"/>
  <c r="BG229" i="9"/>
  <c r="BF229" i="9"/>
  <c r="T229" i="9"/>
  <c r="R229" i="9"/>
  <c r="P229" i="9"/>
  <c r="BI228" i="9"/>
  <c r="BH228" i="9"/>
  <c r="BG228" i="9"/>
  <c r="BF228" i="9"/>
  <c r="T228" i="9"/>
  <c r="R228" i="9"/>
  <c r="P228" i="9"/>
  <c r="BI223" i="9"/>
  <c r="BH223" i="9"/>
  <c r="BG223" i="9"/>
  <c r="BF223" i="9"/>
  <c r="T223" i="9"/>
  <c r="R223" i="9"/>
  <c r="P223" i="9"/>
  <c r="BI219" i="9"/>
  <c r="BH219" i="9"/>
  <c r="BG219" i="9"/>
  <c r="BF219" i="9"/>
  <c r="T219" i="9"/>
  <c r="R219" i="9"/>
  <c r="P219" i="9"/>
  <c r="BI215" i="9"/>
  <c r="BH215" i="9"/>
  <c r="BG215" i="9"/>
  <c r="BF215" i="9"/>
  <c r="T215" i="9"/>
  <c r="R215" i="9"/>
  <c r="P215" i="9"/>
  <c r="BI211" i="9"/>
  <c r="BH211" i="9"/>
  <c r="BG211" i="9"/>
  <c r="BF211" i="9"/>
  <c r="T211" i="9"/>
  <c r="R211" i="9"/>
  <c r="P211" i="9"/>
  <c r="BI206" i="9"/>
  <c r="BH206" i="9"/>
  <c r="BG206" i="9"/>
  <c r="BF206" i="9"/>
  <c r="T206" i="9"/>
  <c r="R206" i="9"/>
  <c r="P206" i="9"/>
  <c r="BI202" i="9"/>
  <c r="BH202" i="9"/>
  <c r="BG202" i="9"/>
  <c r="BF202" i="9"/>
  <c r="T202" i="9"/>
  <c r="R202" i="9"/>
  <c r="P202" i="9"/>
  <c r="BI198" i="9"/>
  <c r="BH198" i="9"/>
  <c r="BG198" i="9"/>
  <c r="BF198" i="9"/>
  <c r="T198" i="9"/>
  <c r="R198" i="9"/>
  <c r="P198" i="9"/>
  <c r="BI194" i="9"/>
  <c r="BH194" i="9"/>
  <c r="BG194" i="9"/>
  <c r="BF194" i="9"/>
  <c r="T194" i="9"/>
  <c r="R194" i="9"/>
  <c r="P194" i="9"/>
  <c r="BI190" i="9"/>
  <c r="BH190" i="9"/>
  <c r="BG190" i="9"/>
  <c r="BF190" i="9"/>
  <c r="T190" i="9"/>
  <c r="R190" i="9"/>
  <c r="P190" i="9"/>
  <c r="BI186" i="9"/>
  <c r="BH186" i="9"/>
  <c r="BG186" i="9"/>
  <c r="BF186" i="9"/>
  <c r="T186" i="9"/>
  <c r="R186" i="9"/>
  <c r="P186" i="9"/>
  <c r="BI182" i="9"/>
  <c r="BH182" i="9"/>
  <c r="BG182" i="9"/>
  <c r="BF182" i="9"/>
  <c r="T182" i="9"/>
  <c r="R182" i="9"/>
  <c r="P182" i="9"/>
  <c r="BI178" i="9"/>
  <c r="BH178" i="9"/>
  <c r="BG178" i="9"/>
  <c r="BF178" i="9"/>
  <c r="T178" i="9"/>
  <c r="R178" i="9"/>
  <c r="P178" i="9"/>
  <c r="BI174" i="9"/>
  <c r="BH174" i="9"/>
  <c r="BG174" i="9"/>
  <c r="BF174" i="9"/>
  <c r="T174" i="9"/>
  <c r="R174" i="9"/>
  <c r="P174" i="9"/>
  <c r="BI169" i="9"/>
  <c r="BH169" i="9"/>
  <c r="BG169" i="9"/>
  <c r="BF169" i="9"/>
  <c r="T169" i="9"/>
  <c r="R169" i="9"/>
  <c r="P169" i="9"/>
  <c r="BI165" i="9"/>
  <c r="BH165" i="9"/>
  <c r="BG165" i="9"/>
  <c r="BF165" i="9"/>
  <c r="T165" i="9"/>
  <c r="R165" i="9"/>
  <c r="P165" i="9"/>
  <c r="BI161" i="9"/>
  <c r="BH161" i="9"/>
  <c r="BG161" i="9"/>
  <c r="BF161" i="9"/>
  <c r="T161" i="9"/>
  <c r="R161" i="9"/>
  <c r="P161" i="9"/>
  <c r="BI157" i="9"/>
  <c r="BH157" i="9"/>
  <c r="BG157" i="9"/>
  <c r="BF157" i="9"/>
  <c r="T157" i="9"/>
  <c r="R157" i="9"/>
  <c r="P157" i="9"/>
  <c r="BI153" i="9"/>
  <c r="BH153" i="9"/>
  <c r="BG153" i="9"/>
  <c r="BF153" i="9"/>
  <c r="T153" i="9"/>
  <c r="R153" i="9"/>
  <c r="P153" i="9"/>
  <c r="BI149" i="9"/>
  <c r="BH149" i="9"/>
  <c r="BG149" i="9"/>
  <c r="BF149" i="9"/>
  <c r="T149" i="9"/>
  <c r="R149" i="9"/>
  <c r="P149" i="9"/>
  <c r="BI145" i="9"/>
  <c r="BH145" i="9"/>
  <c r="BG145" i="9"/>
  <c r="BF145" i="9"/>
  <c r="T145" i="9"/>
  <c r="R145" i="9"/>
  <c r="P145" i="9"/>
  <c r="BI140" i="9"/>
  <c r="BH140" i="9"/>
  <c r="BG140" i="9"/>
  <c r="BF140" i="9"/>
  <c r="T140" i="9"/>
  <c r="T139" i="9" s="1"/>
  <c r="R140" i="9"/>
  <c r="R139" i="9"/>
  <c r="P140" i="9"/>
  <c r="P139" i="9" s="1"/>
  <c r="BI138" i="9"/>
  <c r="BH138" i="9"/>
  <c r="BG138" i="9"/>
  <c r="BF138" i="9"/>
  <c r="T138" i="9"/>
  <c r="R138" i="9"/>
  <c r="P138" i="9"/>
  <c r="BI134" i="9"/>
  <c r="BH134" i="9"/>
  <c r="BG134" i="9"/>
  <c r="BF134" i="9"/>
  <c r="T134" i="9"/>
  <c r="R134" i="9"/>
  <c r="P134" i="9"/>
  <c r="F126" i="9"/>
  <c r="E124" i="9"/>
  <c r="F93" i="9"/>
  <c r="E91" i="9"/>
  <c r="J28" i="9"/>
  <c r="E28" i="9"/>
  <c r="J129" i="9" s="1"/>
  <c r="J27" i="9"/>
  <c r="J25" i="9"/>
  <c r="E25" i="9"/>
  <c r="J128" i="9" s="1"/>
  <c r="J24" i="9"/>
  <c r="J22" i="9"/>
  <c r="E22" i="9"/>
  <c r="F129" i="9"/>
  <c r="J21" i="9"/>
  <c r="J19" i="9"/>
  <c r="E19" i="9"/>
  <c r="F128" i="9" s="1"/>
  <c r="J18" i="9"/>
  <c r="J16" i="9"/>
  <c r="J93" i="9" s="1"/>
  <c r="E7" i="9"/>
  <c r="E85" i="9" s="1"/>
  <c r="J41" i="8"/>
  <c r="J40" i="8"/>
  <c r="AY105" i="1"/>
  <c r="J39" i="8"/>
  <c r="AX105" i="1"/>
  <c r="BI167" i="8"/>
  <c r="BH167" i="8"/>
  <c r="BG167" i="8"/>
  <c r="BF167" i="8"/>
  <c r="T167" i="8"/>
  <c r="R167" i="8"/>
  <c r="P167" i="8"/>
  <c r="BI164" i="8"/>
  <c r="BH164" i="8"/>
  <c r="BG164" i="8"/>
  <c r="BF164" i="8"/>
  <c r="T164" i="8"/>
  <c r="R164" i="8"/>
  <c r="P164" i="8"/>
  <c r="BI161" i="8"/>
  <c r="BH161" i="8"/>
  <c r="BG161" i="8"/>
  <c r="BF161" i="8"/>
  <c r="T161" i="8"/>
  <c r="R161" i="8"/>
  <c r="P161" i="8"/>
  <c r="BI158" i="8"/>
  <c r="BH158" i="8"/>
  <c r="BG158" i="8"/>
  <c r="BF158" i="8"/>
  <c r="T158" i="8"/>
  <c r="R158" i="8"/>
  <c r="P158" i="8"/>
  <c r="BI155" i="8"/>
  <c r="BH155" i="8"/>
  <c r="BG155" i="8"/>
  <c r="BF155" i="8"/>
  <c r="T155" i="8"/>
  <c r="R155" i="8"/>
  <c r="P155" i="8"/>
  <c r="BI152" i="8"/>
  <c r="BH152" i="8"/>
  <c r="BG152" i="8"/>
  <c r="BF152" i="8"/>
  <c r="T152" i="8"/>
  <c r="R152" i="8"/>
  <c r="P152" i="8"/>
  <c r="BI149" i="8"/>
  <c r="BH149" i="8"/>
  <c r="BG149" i="8"/>
  <c r="BF149" i="8"/>
  <c r="T149" i="8"/>
  <c r="R149" i="8"/>
  <c r="P149" i="8"/>
  <c r="BI146" i="8"/>
  <c r="BH146" i="8"/>
  <c r="BG146" i="8"/>
  <c r="BF146" i="8"/>
  <c r="T146" i="8"/>
  <c r="R146" i="8"/>
  <c r="P146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6" i="8"/>
  <c r="BH136" i="8"/>
  <c r="BG136" i="8"/>
  <c r="BF136" i="8"/>
  <c r="T136" i="8"/>
  <c r="R136" i="8"/>
  <c r="P136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R129" i="8"/>
  <c r="P129" i="8"/>
  <c r="F121" i="8"/>
  <c r="E119" i="8"/>
  <c r="F93" i="8"/>
  <c r="E91" i="8"/>
  <c r="J28" i="8"/>
  <c r="E28" i="8"/>
  <c r="J124" i="8" s="1"/>
  <c r="J27" i="8"/>
  <c r="J25" i="8"/>
  <c r="E25" i="8"/>
  <c r="J123" i="8" s="1"/>
  <c r="J24" i="8"/>
  <c r="J22" i="8"/>
  <c r="E22" i="8"/>
  <c r="F96" i="8"/>
  <c r="J21" i="8"/>
  <c r="J19" i="8"/>
  <c r="E19" i="8"/>
  <c r="F123" i="8" s="1"/>
  <c r="J18" i="8"/>
  <c r="J16" i="8"/>
  <c r="J93" i="8"/>
  <c r="E7" i="8"/>
  <c r="E113" i="8" s="1"/>
  <c r="J41" i="7"/>
  <c r="J40" i="7"/>
  <c r="AY103" i="1"/>
  <c r="J39" i="7"/>
  <c r="AX103" i="1"/>
  <c r="BI226" i="7"/>
  <c r="BH226" i="7"/>
  <c r="BG226" i="7"/>
  <c r="BF226" i="7"/>
  <c r="T226" i="7"/>
  <c r="T225" i="7" s="1"/>
  <c r="R226" i="7"/>
  <c r="R225" i="7"/>
  <c r="P226" i="7"/>
  <c r="P225" i="7"/>
  <c r="BI224" i="7"/>
  <c r="BH224" i="7"/>
  <c r="BG224" i="7"/>
  <c r="BF224" i="7"/>
  <c r="T224" i="7"/>
  <c r="T223" i="7"/>
  <c r="R224" i="7"/>
  <c r="R223" i="7" s="1"/>
  <c r="P224" i="7"/>
  <c r="P223" i="7"/>
  <c r="BI222" i="7"/>
  <c r="BH222" i="7"/>
  <c r="BG222" i="7"/>
  <c r="BF222" i="7"/>
  <c r="T222" i="7"/>
  <c r="T221" i="7" s="1"/>
  <c r="R222" i="7"/>
  <c r="R221" i="7"/>
  <c r="P222" i="7"/>
  <c r="P221" i="7" s="1"/>
  <c r="BI217" i="7"/>
  <c r="BH217" i="7"/>
  <c r="BG217" i="7"/>
  <c r="BF217" i="7"/>
  <c r="T217" i="7"/>
  <c r="R217" i="7"/>
  <c r="P217" i="7"/>
  <c r="BI213" i="7"/>
  <c r="BH213" i="7"/>
  <c r="BG213" i="7"/>
  <c r="BF213" i="7"/>
  <c r="T213" i="7"/>
  <c r="R213" i="7"/>
  <c r="P213" i="7"/>
  <c r="BI212" i="7"/>
  <c r="BH212" i="7"/>
  <c r="BG212" i="7"/>
  <c r="BF212" i="7"/>
  <c r="T212" i="7"/>
  <c r="R212" i="7"/>
  <c r="P212" i="7"/>
  <c r="BI211" i="7"/>
  <c r="BH211" i="7"/>
  <c r="BG211" i="7"/>
  <c r="BF211" i="7"/>
  <c r="T211" i="7"/>
  <c r="R211" i="7"/>
  <c r="P211" i="7"/>
  <c r="BI207" i="7"/>
  <c r="BH207" i="7"/>
  <c r="BG207" i="7"/>
  <c r="BF207" i="7"/>
  <c r="T207" i="7"/>
  <c r="R207" i="7"/>
  <c r="P207" i="7"/>
  <c r="BI206" i="7"/>
  <c r="BH206" i="7"/>
  <c r="BG206" i="7"/>
  <c r="BF206" i="7"/>
  <c r="T206" i="7"/>
  <c r="R206" i="7"/>
  <c r="P206" i="7"/>
  <c r="BI205" i="7"/>
  <c r="BH205" i="7"/>
  <c r="BG205" i="7"/>
  <c r="BF205" i="7"/>
  <c r="T205" i="7"/>
  <c r="R205" i="7"/>
  <c r="P205" i="7"/>
  <c r="BI204" i="7"/>
  <c r="BH204" i="7"/>
  <c r="BG204" i="7"/>
  <c r="BF204" i="7"/>
  <c r="T204" i="7"/>
  <c r="R204" i="7"/>
  <c r="P204" i="7"/>
  <c r="BI199" i="7"/>
  <c r="BH199" i="7"/>
  <c r="BG199" i="7"/>
  <c r="BF199" i="7"/>
  <c r="T199" i="7"/>
  <c r="R199" i="7"/>
  <c r="P199" i="7"/>
  <c r="BI195" i="7"/>
  <c r="BH195" i="7"/>
  <c r="BG195" i="7"/>
  <c r="BF195" i="7"/>
  <c r="T195" i="7"/>
  <c r="R195" i="7"/>
  <c r="P195" i="7"/>
  <c r="BI194" i="7"/>
  <c r="BH194" i="7"/>
  <c r="BG194" i="7"/>
  <c r="BF194" i="7"/>
  <c r="T194" i="7"/>
  <c r="R194" i="7"/>
  <c r="P194" i="7"/>
  <c r="BI190" i="7"/>
  <c r="BH190" i="7"/>
  <c r="BG190" i="7"/>
  <c r="BF190" i="7"/>
  <c r="T190" i="7"/>
  <c r="R190" i="7"/>
  <c r="P190" i="7"/>
  <c r="BI189" i="7"/>
  <c r="BH189" i="7"/>
  <c r="BG189" i="7"/>
  <c r="BF189" i="7"/>
  <c r="T189" i="7"/>
  <c r="R189" i="7"/>
  <c r="P189" i="7"/>
  <c r="BI188" i="7"/>
  <c r="BH188" i="7"/>
  <c r="BG188" i="7"/>
  <c r="BF188" i="7"/>
  <c r="T188" i="7"/>
  <c r="R188" i="7"/>
  <c r="P188" i="7"/>
  <c r="BI187" i="7"/>
  <c r="BH187" i="7"/>
  <c r="BG187" i="7"/>
  <c r="BF187" i="7"/>
  <c r="T187" i="7"/>
  <c r="R187" i="7"/>
  <c r="P187" i="7"/>
  <c r="BI183" i="7"/>
  <c r="BH183" i="7"/>
  <c r="BG183" i="7"/>
  <c r="BF183" i="7"/>
  <c r="T183" i="7"/>
  <c r="R183" i="7"/>
  <c r="P183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6" i="7"/>
  <c r="BH176" i="7"/>
  <c r="BG176" i="7"/>
  <c r="BF176" i="7"/>
  <c r="T176" i="7"/>
  <c r="R176" i="7"/>
  <c r="P176" i="7"/>
  <c r="BI171" i="7"/>
  <c r="BH171" i="7"/>
  <c r="BG171" i="7"/>
  <c r="BF171" i="7"/>
  <c r="T171" i="7"/>
  <c r="R171" i="7"/>
  <c r="P171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1" i="7"/>
  <c r="BH151" i="7"/>
  <c r="BG151" i="7"/>
  <c r="BF151" i="7"/>
  <c r="T151" i="7"/>
  <c r="R151" i="7"/>
  <c r="P151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F126" i="7"/>
  <c r="E124" i="7"/>
  <c r="F93" i="7"/>
  <c r="E91" i="7"/>
  <c r="J28" i="7"/>
  <c r="E28" i="7"/>
  <c r="J96" i="7"/>
  <c r="J27" i="7"/>
  <c r="J25" i="7"/>
  <c r="E25" i="7"/>
  <c r="J128" i="7" s="1"/>
  <c r="J24" i="7"/>
  <c r="J22" i="7"/>
  <c r="E22" i="7"/>
  <c r="F129" i="7" s="1"/>
  <c r="J21" i="7"/>
  <c r="J19" i="7"/>
  <c r="E19" i="7"/>
  <c r="F128" i="7"/>
  <c r="J18" i="7"/>
  <c r="J16" i="7"/>
  <c r="J93" i="7"/>
  <c r="E7" i="7"/>
  <c r="E85" i="7"/>
  <c r="J41" i="6"/>
  <c r="J40" i="6"/>
  <c r="AY102" i="1" s="1"/>
  <c r="J39" i="6"/>
  <c r="AX102" i="1"/>
  <c r="BI248" i="6"/>
  <c r="BH248" i="6"/>
  <c r="BG248" i="6"/>
  <c r="BF248" i="6"/>
  <c r="T248" i="6"/>
  <c r="T247" i="6" s="1"/>
  <c r="R248" i="6"/>
  <c r="R247" i="6" s="1"/>
  <c r="P248" i="6"/>
  <c r="P247" i="6"/>
  <c r="BI246" i="6"/>
  <c r="BH246" i="6"/>
  <c r="BG246" i="6"/>
  <c r="BF246" i="6"/>
  <c r="T246" i="6"/>
  <c r="T245" i="6"/>
  <c r="R246" i="6"/>
  <c r="R245" i="6" s="1"/>
  <c r="P246" i="6"/>
  <c r="P245" i="6" s="1"/>
  <c r="BI244" i="6"/>
  <c r="BH244" i="6"/>
  <c r="BG244" i="6"/>
  <c r="BF244" i="6"/>
  <c r="T244" i="6"/>
  <c r="T243" i="6"/>
  <c r="R244" i="6"/>
  <c r="R243" i="6"/>
  <c r="P244" i="6"/>
  <c r="P243" i="6" s="1"/>
  <c r="BI242" i="6"/>
  <c r="BH242" i="6"/>
  <c r="BG242" i="6"/>
  <c r="BF242" i="6"/>
  <c r="T242" i="6"/>
  <c r="R242" i="6"/>
  <c r="P242" i="6"/>
  <c r="BI241" i="6"/>
  <c r="BH241" i="6"/>
  <c r="BG241" i="6"/>
  <c r="BF241" i="6"/>
  <c r="T241" i="6"/>
  <c r="R241" i="6"/>
  <c r="P241" i="6"/>
  <c r="BI240" i="6"/>
  <c r="BH240" i="6"/>
  <c r="BG240" i="6"/>
  <c r="BF240" i="6"/>
  <c r="T240" i="6"/>
  <c r="R240" i="6"/>
  <c r="P240" i="6"/>
  <c r="BI239" i="6"/>
  <c r="BH239" i="6"/>
  <c r="BG239" i="6"/>
  <c r="BF239" i="6"/>
  <c r="T239" i="6"/>
  <c r="R239" i="6"/>
  <c r="P239" i="6"/>
  <c r="BI238" i="6"/>
  <c r="BH238" i="6"/>
  <c r="BG238" i="6"/>
  <c r="BF238" i="6"/>
  <c r="T238" i="6"/>
  <c r="R238" i="6"/>
  <c r="P238" i="6"/>
  <c r="BI233" i="6"/>
  <c r="BH233" i="6"/>
  <c r="BG233" i="6"/>
  <c r="BF233" i="6"/>
  <c r="T233" i="6"/>
  <c r="R233" i="6"/>
  <c r="P233" i="6"/>
  <c r="BI229" i="6"/>
  <c r="BH229" i="6"/>
  <c r="BG229" i="6"/>
  <c r="BF229" i="6"/>
  <c r="T229" i="6"/>
  <c r="R229" i="6"/>
  <c r="P229" i="6"/>
  <c r="BI225" i="6"/>
  <c r="BH225" i="6"/>
  <c r="BG225" i="6"/>
  <c r="BF225" i="6"/>
  <c r="T225" i="6"/>
  <c r="R225" i="6"/>
  <c r="P225" i="6"/>
  <c r="BI221" i="6"/>
  <c r="BH221" i="6"/>
  <c r="BG221" i="6"/>
  <c r="BF221" i="6"/>
  <c r="T221" i="6"/>
  <c r="R221" i="6"/>
  <c r="P221" i="6"/>
  <c r="BI216" i="6"/>
  <c r="BH216" i="6"/>
  <c r="BG216" i="6"/>
  <c r="BF216" i="6"/>
  <c r="T216" i="6"/>
  <c r="R216" i="6"/>
  <c r="P216" i="6"/>
  <c r="BI212" i="6"/>
  <c r="BH212" i="6"/>
  <c r="BG212" i="6"/>
  <c r="BF212" i="6"/>
  <c r="T212" i="6"/>
  <c r="R212" i="6"/>
  <c r="P212" i="6"/>
  <c r="BI208" i="6"/>
  <c r="BH208" i="6"/>
  <c r="BG208" i="6"/>
  <c r="BF208" i="6"/>
  <c r="T208" i="6"/>
  <c r="R208" i="6"/>
  <c r="P208" i="6"/>
  <c r="BI204" i="6"/>
  <c r="BH204" i="6"/>
  <c r="BG204" i="6"/>
  <c r="BF204" i="6"/>
  <c r="T204" i="6"/>
  <c r="R204" i="6"/>
  <c r="P204" i="6"/>
  <c r="BI200" i="6"/>
  <c r="BH200" i="6"/>
  <c r="BG200" i="6"/>
  <c r="BF200" i="6"/>
  <c r="T200" i="6"/>
  <c r="R200" i="6"/>
  <c r="P200" i="6"/>
  <c r="BI196" i="6"/>
  <c r="BH196" i="6"/>
  <c r="BG196" i="6"/>
  <c r="BF196" i="6"/>
  <c r="T196" i="6"/>
  <c r="R196" i="6"/>
  <c r="P196" i="6"/>
  <c r="BI192" i="6"/>
  <c r="BH192" i="6"/>
  <c r="BG192" i="6"/>
  <c r="BF192" i="6"/>
  <c r="T192" i="6"/>
  <c r="R192" i="6"/>
  <c r="P192" i="6"/>
  <c r="BI188" i="6"/>
  <c r="BH188" i="6"/>
  <c r="BG188" i="6"/>
  <c r="BF188" i="6"/>
  <c r="T188" i="6"/>
  <c r="R188" i="6"/>
  <c r="P188" i="6"/>
  <c r="BI184" i="6"/>
  <c r="BH184" i="6"/>
  <c r="BG184" i="6"/>
  <c r="BF184" i="6"/>
  <c r="T184" i="6"/>
  <c r="R184" i="6"/>
  <c r="P184" i="6"/>
  <c r="BI179" i="6"/>
  <c r="BH179" i="6"/>
  <c r="BG179" i="6"/>
  <c r="BF179" i="6"/>
  <c r="T179" i="6"/>
  <c r="R179" i="6"/>
  <c r="P179" i="6"/>
  <c r="BI175" i="6"/>
  <c r="BH175" i="6"/>
  <c r="BG175" i="6"/>
  <c r="BF175" i="6"/>
  <c r="T175" i="6"/>
  <c r="R175" i="6"/>
  <c r="P175" i="6"/>
  <c r="BI171" i="6"/>
  <c r="BH171" i="6"/>
  <c r="BG171" i="6"/>
  <c r="BF171" i="6"/>
  <c r="T171" i="6"/>
  <c r="R171" i="6"/>
  <c r="P171" i="6"/>
  <c r="BI167" i="6"/>
  <c r="BH167" i="6"/>
  <c r="BG167" i="6"/>
  <c r="BF167" i="6"/>
  <c r="T167" i="6"/>
  <c r="R167" i="6"/>
  <c r="P167" i="6"/>
  <c r="BI163" i="6"/>
  <c r="BH163" i="6"/>
  <c r="BG163" i="6"/>
  <c r="BF163" i="6"/>
  <c r="T163" i="6"/>
  <c r="R163" i="6"/>
  <c r="P163" i="6"/>
  <c r="BI159" i="6"/>
  <c r="BH159" i="6"/>
  <c r="BG159" i="6"/>
  <c r="BF159" i="6"/>
  <c r="T159" i="6"/>
  <c r="R159" i="6"/>
  <c r="P159" i="6"/>
  <c r="BI155" i="6"/>
  <c r="BH155" i="6"/>
  <c r="BG155" i="6"/>
  <c r="BF155" i="6"/>
  <c r="T155" i="6"/>
  <c r="R155" i="6"/>
  <c r="P155" i="6"/>
  <c r="BI151" i="6"/>
  <c r="BH151" i="6"/>
  <c r="BG151" i="6"/>
  <c r="BF151" i="6"/>
  <c r="T151" i="6"/>
  <c r="R151" i="6"/>
  <c r="P151" i="6"/>
  <c r="BI147" i="6"/>
  <c r="BH147" i="6"/>
  <c r="BG147" i="6"/>
  <c r="BF147" i="6"/>
  <c r="T147" i="6"/>
  <c r="R147" i="6"/>
  <c r="P147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T140" i="6"/>
  <c r="R141" i="6"/>
  <c r="R140" i="6" s="1"/>
  <c r="P141" i="6"/>
  <c r="P140" i="6" s="1"/>
  <c r="BI139" i="6"/>
  <c r="BH139" i="6"/>
  <c r="BG139" i="6"/>
  <c r="BF139" i="6"/>
  <c r="T139" i="6"/>
  <c r="R139" i="6"/>
  <c r="P139" i="6"/>
  <c r="BI135" i="6"/>
  <c r="BH135" i="6"/>
  <c r="BG135" i="6"/>
  <c r="BF135" i="6"/>
  <c r="T135" i="6"/>
  <c r="R135" i="6"/>
  <c r="P135" i="6"/>
  <c r="F127" i="6"/>
  <c r="E125" i="6"/>
  <c r="F93" i="6"/>
  <c r="E91" i="6"/>
  <c r="J28" i="6"/>
  <c r="E28" i="6"/>
  <c r="J96" i="6"/>
  <c r="J27" i="6"/>
  <c r="J25" i="6"/>
  <c r="E25" i="6"/>
  <c r="J129" i="6" s="1"/>
  <c r="J24" i="6"/>
  <c r="J22" i="6"/>
  <c r="E22" i="6"/>
  <c r="F96" i="6" s="1"/>
  <c r="J21" i="6"/>
  <c r="J19" i="6"/>
  <c r="E19" i="6"/>
  <c r="F129" i="6"/>
  <c r="J18" i="6"/>
  <c r="J16" i="6"/>
  <c r="J127" i="6" s="1"/>
  <c r="E7" i="6"/>
  <c r="E119" i="6"/>
  <c r="J41" i="5"/>
  <c r="J40" i="5"/>
  <c r="AY101" i="1" s="1"/>
  <c r="J39" i="5"/>
  <c r="AX101" i="1" s="1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6" i="5"/>
  <c r="BH146" i="5"/>
  <c r="BG146" i="5"/>
  <c r="BF146" i="5"/>
  <c r="T146" i="5"/>
  <c r="R146" i="5"/>
  <c r="P146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2" i="5"/>
  <c r="BH132" i="5"/>
  <c r="BG132" i="5"/>
  <c r="BF132" i="5"/>
  <c r="T132" i="5"/>
  <c r="R132" i="5"/>
  <c r="P132" i="5"/>
  <c r="BI129" i="5"/>
  <c r="BH129" i="5"/>
  <c r="BG129" i="5"/>
  <c r="BF129" i="5"/>
  <c r="T129" i="5"/>
  <c r="R129" i="5"/>
  <c r="P129" i="5"/>
  <c r="F121" i="5"/>
  <c r="E119" i="5"/>
  <c r="F93" i="5"/>
  <c r="E91" i="5"/>
  <c r="J28" i="5"/>
  <c r="E28" i="5"/>
  <c r="J124" i="5"/>
  <c r="J27" i="5"/>
  <c r="J25" i="5"/>
  <c r="E25" i="5"/>
  <c r="J95" i="5" s="1"/>
  <c r="J24" i="5"/>
  <c r="J22" i="5"/>
  <c r="E22" i="5"/>
  <c r="F124" i="5" s="1"/>
  <c r="J21" i="5"/>
  <c r="J19" i="5"/>
  <c r="E19" i="5"/>
  <c r="F123" i="5"/>
  <c r="J18" i="5"/>
  <c r="J16" i="5"/>
  <c r="J93" i="5" s="1"/>
  <c r="E7" i="5"/>
  <c r="E85" i="5"/>
  <c r="J41" i="4"/>
  <c r="J40" i="4"/>
  <c r="AY99" i="1" s="1"/>
  <c r="J39" i="4"/>
  <c r="AX99" i="1" s="1"/>
  <c r="BI214" i="4"/>
  <c r="BH214" i="4"/>
  <c r="BG214" i="4"/>
  <c r="BF214" i="4"/>
  <c r="T214" i="4"/>
  <c r="T213" i="4" s="1"/>
  <c r="R214" i="4"/>
  <c r="R213" i="4" s="1"/>
  <c r="P214" i="4"/>
  <c r="P213" i="4" s="1"/>
  <c r="BI212" i="4"/>
  <c r="BH212" i="4"/>
  <c r="BG212" i="4"/>
  <c r="BF212" i="4"/>
  <c r="T212" i="4"/>
  <c r="T211" i="4"/>
  <c r="R212" i="4"/>
  <c r="R211" i="4" s="1"/>
  <c r="P212" i="4"/>
  <c r="P211" i="4" s="1"/>
  <c r="BI207" i="4"/>
  <c r="BH207" i="4"/>
  <c r="BG207" i="4"/>
  <c r="BF207" i="4"/>
  <c r="T207" i="4"/>
  <c r="R207" i="4"/>
  <c r="P207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6" i="4"/>
  <c r="BH176" i="4"/>
  <c r="BG176" i="4"/>
  <c r="BF176" i="4"/>
  <c r="T176" i="4"/>
  <c r="R176" i="4"/>
  <c r="P176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4" i="4"/>
  <c r="BH164" i="4"/>
  <c r="BG164" i="4"/>
  <c r="BF164" i="4"/>
  <c r="T164" i="4"/>
  <c r="R164" i="4"/>
  <c r="P164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0" i="4"/>
  <c r="BH150" i="4"/>
  <c r="BG150" i="4"/>
  <c r="BF150" i="4"/>
  <c r="T150" i="4"/>
  <c r="R150" i="4"/>
  <c r="P150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F125" i="4"/>
  <c r="E123" i="4"/>
  <c r="F93" i="4"/>
  <c r="E91" i="4"/>
  <c r="J28" i="4"/>
  <c r="E28" i="4"/>
  <c r="J128" i="4" s="1"/>
  <c r="J27" i="4"/>
  <c r="J25" i="4"/>
  <c r="E25" i="4"/>
  <c r="J95" i="4"/>
  <c r="J24" i="4"/>
  <c r="J22" i="4"/>
  <c r="E22" i="4"/>
  <c r="F96" i="4" s="1"/>
  <c r="J21" i="4"/>
  <c r="J19" i="4"/>
  <c r="E19" i="4"/>
  <c r="F127" i="4" s="1"/>
  <c r="J18" i="4"/>
  <c r="J16" i="4"/>
  <c r="J125" i="4" s="1"/>
  <c r="E7" i="4"/>
  <c r="E85" i="4" s="1"/>
  <c r="J41" i="3"/>
  <c r="J40" i="3"/>
  <c r="AY98" i="1"/>
  <c r="J39" i="3"/>
  <c r="AX98" i="1" s="1"/>
  <c r="BI236" i="3"/>
  <c r="BH236" i="3"/>
  <c r="BG236" i="3"/>
  <c r="BF236" i="3"/>
  <c r="T236" i="3"/>
  <c r="T235" i="3"/>
  <c r="R236" i="3"/>
  <c r="R235" i="3"/>
  <c r="P236" i="3"/>
  <c r="P235" i="3"/>
  <c r="BI234" i="3"/>
  <c r="BH234" i="3"/>
  <c r="BG234" i="3"/>
  <c r="BF234" i="3"/>
  <c r="T234" i="3"/>
  <c r="T233" i="3"/>
  <c r="R234" i="3"/>
  <c r="R233" i="3"/>
  <c r="P234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R219" i="3"/>
  <c r="P219" i="3"/>
  <c r="BI215" i="3"/>
  <c r="BH215" i="3"/>
  <c r="BG215" i="3"/>
  <c r="BF215" i="3"/>
  <c r="T215" i="3"/>
  <c r="R215" i="3"/>
  <c r="P215" i="3"/>
  <c r="BI211" i="3"/>
  <c r="BH211" i="3"/>
  <c r="BG211" i="3"/>
  <c r="BF211" i="3"/>
  <c r="T211" i="3"/>
  <c r="R211" i="3"/>
  <c r="P211" i="3"/>
  <c r="BI206" i="3"/>
  <c r="BH206" i="3"/>
  <c r="BG206" i="3"/>
  <c r="BF206" i="3"/>
  <c r="T206" i="3"/>
  <c r="R206" i="3"/>
  <c r="P206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4" i="3"/>
  <c r="BH194" i="3"/>
  <c r="BG194" i="3"/>
  <c r="BF194" i="3"/>
  <c r="T194" i="3"/>
  <c r="R194" i="3"/>
  <c r="P194" i="3"/>
  <c r="BI190" i="3"/>
  <c r="BH190" i="3"/>
  <c r="BG190" i="3"/>
  <c r="BF190" i="3"/>
  <c r="T190" i="3"/>
  <c r="R190" i="3"/>
  <c r="P190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T139" i="3" s="1"/>
  <c r="R140" i="3"/>
  <c r="R139" i="3"/>
  <c r="P140" i="3"/>
  <c r="P139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F126" i="3"/>
  <c r="E124" i="3"/>
  <c r="F93" i="3"/>
  <c r="E91" i="3"/>
  <c r="J28" i="3"/>
  <c r="E28" i="3"/>
  <c r="J129" i="3" s="1"/>
  <c r="J27" i="3"/>
  <c r="J25" i="3"/>
  <c r="E25" i="3"/>
  <c r="J128" i="3" s="1"/>
  <c r="J24" i="3"/>
  <c r="J22" i="3"/>
  <c r="E22" i="3"/>
  <c r="F129" i="3"/>
  <c r="J21" i="3"/>
  <c r="J19" i="3"/>
  <c r="E19" i="3"/>
  <c r="F95" i="3" s="1"/>
  <c r="J18" i="3"/>
  <c r="J16" i="3"/>
  <c r="J126" i="3"/>
  <c r="E7" i="3"/>
  <c r="E118" i="3" s="1"/>
  <c r="J41" i="2"/>
  <c r="J40" i="2"/>
  <c r="AY97" i="1" s="1"/>
  <c r="J39" i="2"/>
  <c r="AX97" i="1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F121" i="2"/>
  <c r="E119" i="2"/>
  <c r="F93" i="2"/>
  <c r="E91" i="2"/>
  <c r="J28" i="2"/>
  <c r="E28" i="2"/>
  <c r="J124" i="2" s="1"/>
  <c r="J27" i="2"/>
  <c r="J25" i="2"/>
  <c r="E25" i="2"/>
  <c r="J95" i="2" s="1"/>
  <c r="J24" i="2"/>
  <c r="J22" i="2"/>
  <c r="E22" i="2"/>
  <c r="F124" i="2" s="1"/>
  <c r="J21" i="2"/>
  <c r="J19" i="2"/>
  <c r="E19" i="2"/>
  <c r="F123" i="2" s="1"/>
  <c r="J18" i="2"/>
  <c r="J16" i="2"/>
  <c r="J121" i="2"/>
  <c r="E7" i="2"/>
  <c r="E113" i="2" s="1"/>
  <c r="L90" i="1"/>
  <c r="AM90" i="1"/>
  <c r="AM89" i="1"/>
  <c r="L89" i="1"/>
  <c r="AM87" i="1"/>
  <c r="L87" i="1"/>
  <c r="L85" i="1"/>
  <c r="L84" i="1"/>
  <c r="BK136" i="2"/>
  <c r="J145" i="2"/>
  <c r="BK151" i="2"/>
  <c r="J153" i="2"/>
  <c r="J161" i="3"/>
  <c r="BK211" i="3"/>
  <c r="BK198" i="3"/>
  <c r="J219" i="3"/>
  <c r="J138" i="3"/>
  <c r="BK145" i="3"/>
  <c r="BK160" i="4"/>
  <c r="BK183" i="4"/>
  <c r="J188" i="4"/>
  <c r="BK207" i="4"/>
  <c r="J143" i="4"/>
  <c r="J176" i="4"/>
  <c r="BK145" i="4"/>
  <c r="J155" i="5"/>
  <c r="J129" i="5"/>
  <c r="J146" i="5"/>
  <c r="BK225" i="6"/>
  <c r="J175" i="6"/>
  <c r="J238" i="6"/>
  <c r="J241" i="6"/>
  <c r="BK200" i="6"/>
  <c r="BK184" i="6"/>
  <c r="BK167" i="6"/>
  <c r="BK145" i="7"/>
  <c r="BK176" i="7"/>
  <c r="BK179" i="7"/>
  <c r="J211" i="7"/>
  <c r="BK212" i="7"/>
  <c r="BK151" i="7"/>
  <c r="J190" i="7"/>
  <c r="BK147" i="7"/>
  <c r="J146" i="8"/>
  <c r="J139" i="8"/>
  <c r="J140" i="9"/>
  <c r="BK236" i="9"/>
  <c r="BK231" i="9"/>
  <c r="BK219" i="9"/>
  <c r="BK230" i="9"/>
  <c r="J206" i="9"/>
  <c r="BK198" i="9"/>
  <c r="BK157" i="9"/>
  <c r="J223" i="9"/>
  <c r="J133" i="10"/>
  <c r="J139" i="10"/>
  <c r="BK142" i="10"/>
  <c r="BK132" i="10"/>
  <c r="BK153" i="10"/>
  <c r="J186" i="10"/>
  <c r="J214" i="10"/>
  <c r="BK203" i="10"/>
  <c r="J135" i="11"/>
  <c r="BK149" i="11"/>
  <c r="BK133" i="11"/>
  <c r="J38" i="12"/>
  <c r="BK208" i="13"/>
  <c r="BK237" i="13"/>
  <c r="BK226" i="13"/>
  <c r="J170" i="13"/>
  <c r="BK127" i="14"/>
  <c r="J231" i="15"/>
  <c r="J227" i="15"/>
  <c r="J219" i="15"/>
  <c r="J173" i="15"/>
  <c r="J177" i="15"/>
  <c r="J232" i="15"/>
  <c r="BK160" i="16"/>
  <c r="J173" i="16"/>
  <c r="BK165" i="16"/>
  <c r="J215" i="16"/>
  <c r="J223" i="16"/>
  <c r="J160" i="16"/>
  <c r="J152" i="17"/>
  <c r="BK215" i="17"/>
  <c r="J134" i="17"/>
  <c r="BK231" i="17"/>
  <c r="BK152" i="17"/>
  <c r="BK134" i="2"/>
  <c r="AS104" i="1"/>
  <c r="J147" i="2"/>
  <c r="J155" i="2"/>
  <c r="J231" i="3"/>
  <c r="J149" i="3"/>
  <c r="J230" i="3"/>
  <c r="J157" i="3"/>
  <c r="BK157" i="3"/>
  <c r="BK182" i="3"/>
  <c r="J186" i="3"/>
  <c r="BK178" i="3"/>
  <c r="BK134" i="3"/>
  <c r="J181" i="4"/>
  <c r="J155" i="4"/>
  <c r="J203" i="4"/>
  <c r="J169" i="4"/>
  <c r="BK139" i="4"/>
  <c r="J212" i="4"/>
  <c r="J136" i="4"/>
  <c r="BK169" i="4"/>
  <c r="J132" i="5"/>
  <c r="BK129" i="5"/>
  <c r="J161" i="5"/>
  <c r="J152" i="5"/>
  <c r="J240" i="6"/>
  <c r="BK241" i="6"/>
  <c r="BK248" i="6"/>
  <c r="J200" i="6"/>
  <c r="BK141" i="6"/>
  <c r="J225" i="6"/>
  <c r="J246" i="6"/>
  <c r="J188" i="6"/>
  <c r="J239" i="6"/>
  <c r="BK163" i="6"/>
  <c r="BK175" i="6"/>
  <c r="J176" i="7"/>
  <c r="J204" i="7"/>
  <c r="J151" i="7"/>
  <c r="BK190" i="7"/>
  <c r="J162" i="7"/>
  <c r="BK204" i="7"/>
  <c r="J140" i="7"/>
  <c r="J195" i="7"/>
  <c r="J206" i="7"/>
  <c r="BK166" i="7"/>
  <c r="BK146" i="7"/>
  <c r="BK134" i="7"/>
  <c r="BK167" i="8"/>
  <c r="BK129" i="8"/>
  <c r="BK139" i="8"/>
  <c r="J129" i="8"/>
  <c r="BK234" i="9"/>
  <c r="BK169" i="9"/>
  <c r="J169" i="9"/>
  <c r="J215" i="9"/>
  <c r="BK140" i="9"/>
  <c r="BK138" i="9"/>
  <c r="J182" i="9"/>
  <c r="BK206" i="9"/>
  <c r="J134" i="9"/>
  <c r="BK134" i="9"/>
  <c r="BK154" i="10"/>
  <c r="BK186" i="10"/>
  <c r="J135" i="10"/>
  <c r="J159" i="10"/>
  <c r="BK180" i="10"/>
  <c r="J199" i="10"/>
  <c r="BK175" i="10"/>
  <c r="BK134" i="10"/>
  <c r="J175" i="10"/>
  <c r="J143" i="10"/>
  <c r="BK205" i="10"/>
  <c r="BK191" i="10"/>
  <c r="J147" i="11"/>
  <c r="J139" i="11"/>
  <c r="BK147" i="11"/>
  <c r="J144" i="11"/>
  <c r="J136" i="11"/>
  <c r="J149" i="11"/>
  <c r="BK135" i="11"/>
  <c r="BK249" i="12"/>
  <c r="BK166" i="12"/>
  <c r="BK220" i="12"/>
  <c r="BK262" i="12"/>
  <c r="J216" i="12"/>
  <c r="BK257" i="12"/>
  <c r="J260" i="12"/>
  <c r="BK208" i="12"/>
  <c r="BK241" i="12"/>
  <c r="J154" i="12"/>
  <c r="BK191" i="12"/>
  <c r="J146" i="12"/>
  <c r="BK197" i="13"/>
  <c r="J177" i="13"/>
  <c r="J221" i="13"/>
  <c r="BK160" i="13"/>
  <c r="J228" i="13"/>
  <c r="J165" i="13"/>
  <c r="BK135" i="13"/>
  <c r="J178" i="13"/>
  <c r="BK146" i="13"/>
  <c r="BK220" i="13"/>
  <c r="BK182" i="13"/>
  <c r="BK228" i="13"/>
  <c r="BK177" i="13"/>
  <c r="BK210" i="13"/>
  <c r="J137" i="13"/>
  <c r="J154" i="13"/>
  <c r="J129" i="14"/>
  <c r="BK126" i="14"/>
  <c r="J189" i="15"/>
  <c r="BK241" i="15"/>
  <c r="BK165" i="15"/>
  <c r="J134" i="15"/>
  <c r="BK202" i="15"/>
  <c r="J148" i="15"/>
  <c r="BK148" i="15"/>
  <c r="J165" i="15"/>
  <c r="J181" i="15"/>
  <c r="J227" i="16"/>
  <c r="BK148" i="16"/>
  <c r="J181" i="16"/>
  <c r="BK232" i="16"/>
  <c r="BK194" i="16"/>
  <c r="BK181" i="16"/>
  <c r="J232" i="16"/>
  <c r="J194" i="16"/>
  <c r="J219" i="16"/>
  <c r="J211" i="17"/>
  <c r="BK249" i="17"/>
  <c r="BK173" i="17"/>
  <c r="BK202" i="17"/>
  <c r="BK237" i="17"/>
  <c r="BK148" i="17"/>
  <c r="J241" i="17"/>
  <c r="BK165" i="17"/>
  <c r="J206" i="17"/>
  <c r="J138" i="2"/>
  <c r="BK153" i="2"/>
  <c r="J136" i="2"/>
  <c r="BK145" i="2"/>
  <c r="J141" i="2"/>
  <c r="BK165" i="3"/>
  <c r="BK186" i="3"/>
  <c r="BK202" i="3"/>
  <c r="J202" i="3"/>
  <c r="J140" i="3"/>
  <c r="J228" i="3"/>
  <c r="J182" i="3"/>
  <c r="J165" i="3"/>
  <c r="J206" i="3"/>
  <c r="J134" i="3"/>
  <c r="BK182" i="4"/>
  <c r="BK150" i="4"/>
  <c r="BK187" i="4"/>
  <c r="BK141" i="4"/>
  <c r="J196" i="4"/>
  <c r="J170" i="4"/>
  <c r="BK201" i="4"/>
  <c r="J202" i="4"/>
  <c r="J180" i="4"/>
  <c r="J187" i="4"/>
  <c r="J146" i="4"/>
  <c r="J134" i="4"/>
  <c r="J172" i="4"/>
  <c r="BK161" i="5"/>
  <c r="BK149" i="5"/>
  <c r="BK152" i="5"/>
  <c r="BK136" i="5"/>
  <c r="J163" i="6"/>
  <c r="J159" i="6"/>
  <c r="J184" i="6"/>
  <c r="BK143" i="6"/>
  <c r="BK192" i="6"/>
  <c r="J216" i="6"/>
  <c r="BK151" i="6"/>
  <c r="J192" i="6"/>
  <c r="J139" i="6"/>
  <c r="J226" i="7"/>
  <c r="BK155" i="7"/>
  <c r="J141" i="7"/>
  <c r="BK195" i="7"/>
  <c r="BK161" i="7"/>
  <c r="J137" i="7"/>
  <c r="BK178" i="7"/>
  <c r="BK217" i="7"/>
  <c r="BK160" i="7"/>
  <c r="J222" i="7"/>
  <c r="BK189" i="7"/>
  <c r="J142" i="7"/>
  <c r="J194" i="7"/>
  <c r="J213" i="7"/>
  <c r="J135" i="7"/>
  <c r="BK136" i="8"/>
  <c r="BK142" i="8"/>
  <c r="J167" i="8"/>
  <c r="J155" i="8"/>
  <c r="BK223" i="9"/>
  <c r="J165" i="9"/>
  <c r="BK161" i="9"/>
  <c r="J157" i="9"/>
  <c r="BK190" i="9"/>
  <c r="J228" i="9"/>
  <c r="BK149" i="9"/>
  <c r="J174" i="9"/>
  <c r="J209" i="10"/>
  <c r="J163" i="10"/>
  <c r="J204" i="10"/>
  <c r="BK158" i="10"/>
  <c r="J142" i="10"/>
  <c r="J191" i="10"/>
  <c r="BK144" i="10"/>
  <c r="J196" i="10"/>
  <c r="J153" i="10"/>
  <c r="BK179" i="10"/>
  <c r="J136" i="10"/>
  <c r="BK148" i="11"/>
  <c r="J133" i="11"/>
  <c r="J142" i="11"/>
  <c r="J141" i="11"/>
  <c r="J131" i="11"/>
  <c r="J130" i="11"/>
  <c r="BK228" i="12"/>
  <c r="BK162" i="12"/>
  <c r="J237" i="12"/>
  <c r="BK154" i="12"/>
  <c r="J224" i="12"/>
  <c r="BK232" i="12"/>
  <c r="J245" i="12"/>
  <c r="BK255" i="12"/>
  <c r="J212" i="12"/>
  <c r="J208" i="12"/>
  <c r="BK139" i="12"/>
  <c r="J199" i="13"/>
  <c r="BK136" i="13"/>
  <c r="J191" i="13"/>
  <c r="BK140" i="13"/>
  <c r="J220" i="13"/>
  <c r="BK150" i="13"/>
  <c r="J227" i="13"/>
  <c r="BK166" i="13"/>
  <c r="BK203" i="13"/>
  <c r="J176" i="13"/>
  <c r="J196" i="13"/>
  <c r="BK209" i="13"/>
  <c r="J226" i="13"/>
  <c r="J141" i="13"/>
  <c r="BK129" i="14"/>
  <c r="J249" i="15"/>
  <c r="J138" i="15"/>
  <c r="BK181" i="15"/>
  <c r="BK173" i="15"/>
  <c r="BK189" i="15"/>
  <c r="BK154" i="15"/>
  <c r="BK198" i="15"/>
  <c r="J237" i="15"/>
  <c r="J223" i="15"/>
  <c r="BK215" i="16"/>
  <c r="J237" i="16"/>
  <c r="J152" i="16"/>
  <c r="BK219" i="16"/>
  <c r="J202" i="16"/>
  <c r="J177" i="16"/>
  <c r="J241" i="16"/>
  <c r="BK206" i="16"/>
  <c r="BK219" i="17"/>
  <c r="BK154" i="17"/>
  <c r="BK206" i="17"/>
  <c r="BK241" i="17"/>
  <c r="BK143" i="17"/>
  <c r="J169" i="17"/>
  <c r="BK194" i="17"/>
  <c r="J219" i="17"/>
  <c r="J148" i="17"/>
  <c r="BK223" i="17"/>
  <c r="J151" i="2"/>
  <c r="BK149" i="2"/>
  <c r="BK141" i="2"/>
  <c r="AS100" i="1"/>
  <c r="BK219" i="3"/>
  <c r="J223" i="3"/>
  <c r="J174" i="3"/>
  <c r="BK236" i="3"/>
  <c r="BK230" i="3"/>
  <c r="BK206" i="3"/>
  <c r="BK231" i="3"/>
  <c r="BK197" i="4"/>
  <c r="BK196" i="4"/>
  <c r="BK143" i="4"/>
  <c r="J201" i="4"/>
  <c r="BK137" i="4"/>
  <c r="J145" i="4"/>
  <c r="J183" i="4"/>
  <c r="J197" i="4"/>
  <c r="BK164" i="4"/>
  <c r="J207" i="4"/>
  <c r="J192" i="4"/>
  <c r="BK170" i="4"/>
  <c r="J149" i="5"/>
  <c r="J167" i="5"/>
  <c r="BK158" i="5"/>
  <c r="BK246" i="6"/>
  <c r="J171" i="6"/>
  <c r="J147" i="6"/>
  <c r="BK208" i="6"/>
  <c r="J248" i="6"/>
  <c r="BK212" i="6"/>
  <c r="J242" i="6"/>
  <c r="J155" i="6"/>
  <c r="BK188" i="6"/>
  <c r="BK238" i="6"/>
  <c r="BK159" i="6"/>
  <c r="BK179" i="6"/>
  <c r="J199" i="7"/>
  <c r="J146" i="7"/>
  <c r="BK140" i="7"/>
  <c r="J177" i="7"/>
  <c r="J145" i="7"/>
  <c r="BK171" i="7"/>
  <c r="J179" i="7"/>
  <c r="BK142" i="7"/>
  <c r="BK207" i="7"/>
  <c r="BK156" i="7"/>
  <c r="J212" i="7"/>
  <c r="BK137" i="7"/>
  <c r="BK188" i="7"/>
  <c r="BK141" i="7"/>
  <c r="J132" i="8"/>
  <c r="BK161" i="8"/>
  <c r="BK149" i="8"/>
  <c r="J145" i="9"/>
  <c r="J234" i="9"/>
  <c r="BK145" i="9"/>
  <c r="BK153" i="9"/>
  <c r="BK215" i="9"/>
  <c r="J153" i="9"/>
  <c r="BK165" i="9"/>
  <c r="J202" i="9"/>
  <c r="J169" i="10"/>
  <c r="BK197" i="10"/>
  <c r="BK149" i="10"/>
  <c r="BK168" i="10"/>
  <c r="J179" i="10"/>
  <c r="J197" i="10"/>
  <c r="BK169" i="10"/>
  <c r="BK199" i="10"/>
  <c r="BK171" i="10"/>
  <c r="BK140" i="10"/>
  <c r="J154" i="10"/>
  <c r="BK133" i="10"/>
  <c r="BK150" i="11"/>
  <c r="BK132" i="11"/>
  <c r="J138" i="11"/>
  <c r="BK138" i="11"/>
  <c r="BK142" i="11"/>
  <c r="BK258" i="12"/>
  <c r="J191" i="12"/>
  <c r="J135" i="12"/>
  <c r="J162" i="12"/>
  <c r="J170" i="12"/>
  <c r="BK254" i="12"/>
  <c r="J256" i="12"/>
  <c r="J203" i="12"/>
  <c r="BK224" i="12"/>
  <c r="BK195" i="12"/>
  <c r="J232" i="12"/>
  <c r="J166" i="12"/>
  <c r="J237" i="13"/>
  <c r="BK154" i="13"/>
  <c r="J214" i="13"/>
  <c r="J150" i="13"/>
  <c r="BK232" i="13"/>
  <c r="J175" i="13"/>
  <c r="J136" i="13"/>
  <c r="J198" i="13"/>
  <c r="BK155" i="13"/>
  <c r="BK221" i="13"/>
  <c r="BK187" i="13"/>
  <c r="J135" i="13"/>
  <c r="BK161" i="13"/>
  <c r="BK175" i="13"/>
  <c r="BK214" i="13"/>
  <c r="J145" i="13"/>
  <c r="J131" i="14"/>
  <c r="J215" i="15"/>
  <c r="BK185" i="15"/>
  <c r="J169" i="15"/>
  <c r="BK232" i="15"/>
  <c r="J185" i="15"/>
  <c r="BK194" i="15"/>
  <c r="J143" i="15"/>
  <c r="BK189" i="16"/>
  <c r="J245" i="16"/>
  <c r="J134" i="16"/>
  <c r="J169" i="16"/>
  <c r="BK177" i="16"/>
  <c r="J231" i="16"/>
  <c r="BK223" i="16"/>
  <c r="J148" i="16"/>
  <c r="BK177" i="17"/>
  <c r="J232" i="17"/>
  <c r="BK245" i="17"/>
  <c r="J177" i="17"/>
  <c r="BK198" i="17"/>
  <c r="BK211" i="17"/>
  <c r="J165" i="17"/>
  <c r="AS108" i="1"/>
  <c r="J134" i="2"/>
  <c r="AS113" i="1"/>
  <c r="BK147" i="2"/>
  <c r="J236" i="3"/>
  <c r="BK153" i="3"/>
  <c r="J178" i="3"/>
  <c r="BK138" i="3"/>
  <c r="BK194" i="3"/>
  <c r="J211" i="3"/>
  <c r="BK215" i="3"/>
  <c r="BK149" i="3"/>
  <c r="J153" i="3"/>
  <c r="BK202" i="4"/>
  <c r="BK176" i="4"/>
  <c r="BK140" i="4"/>
  <c r="J182" i="4"/>
  <c r="J140" i="4"/>
  <c r="BK194" i="4"/>
  <c r="J214" i="4"/>
  <c r="J164" i="4"/>
  <c r="BK134" i="4"/>
  <c r="BK154" i="4"/>
  <c r="BK155" i="4"/>
  <c r="BK136" i="4"/>
  <c r="BK188" i="4"/>
  <c r="J154" i="4"/>
  <c r="J158" i="5"/>
  <c r="BK132" i="5"/>
  <c r="BK167" i="5"/>
  <c r="BK229" i="6"/>
  <c r="BK240" i="6"/>
  <c r="BK155" i="6"/>
  <c r="BK242" i="6"/>
  <c r="J143" i="6"/>
  <c r="BK196" i="6"/>
  <c r="BK233" i="6"/>
  <c r="J212" i="6"/>
  <c r="J196" i="6"/>
  <c r="J183" i="7"/>
  <c r="J144" i="7"/>
  <c r="BK183" i="7"/>
  <c r="BK162" i="7"/>
  <c r="BK136" i="7"/>
  <c r="J155" i="7"/>
  <c r="J189" i="7"/>
  <c r="BK226" i="7"/>
  <c r="J160" i="7"/>
  <c r="J147" i="7"/>
  <c r="BK199" i="7"/>
  <c r="BK222" i="7"/>
  <c r="BK187" i="7"/>
  <c r="BK155" i="8"/>
  <c r="BK152" i="8"/>
  <c r="J142" i="8"/>
  <c r="J229" i="9"/>
  <c r="J190" i="9"/>
  <c r="J198" i="9"/>
  <c r="BK229" i="9"/>
  <c r="J231" i="9"/>
  <c r="J194" i="9"/>
  <c r="BK178" i="9"/>
  <c r="BK228" i="9"/>
  <c r="BK204" i="10"/>
  <c r="BK196" i="10"/>
  <c r="J134" i="10"/>
  <c r="BK136" i="10"/>
  <c r="J138" i="10"/>
  <c r="BK181" i="10"/>
  <c r="J158" i="10"/>
  <c r="BK214" i="10"/>
  <c r="J181" i="10"/>
  <c r="J132" i="10"/>
  <c r="BK143" i="10"/>
  <c r="J187" i="10"/>
  <c r="J137" i="11"/>
  <c r="BK146" i="11"/>
  <c r="J150" i="11"/>
  <c r="J146" i="11"/>
  <c r="BK145" i="11"/>
  <c r="BK137" i="11"/>
  <c r="BK260" i="12"/>
  <c r="J199" i="12"/>
  <c r="BK158" i="12"/>
  <c r="J255" i="12"/>
  <c r="BK170" i="12"/>
  <c r="BK245" i="12"/>
  <c r="J249" i="12"/>
  <c r="BK146" i="12"/>
  <c r="BK141" i="12"/>
  <c r="BK203" i="12"/>
  <c r="BK256" i="12"/>
  <c r="J174" i="12"/>
  <c r="BK198" i="13"/>
  <c r="BK139" i="13"/>
  <c r="BK207" i="13"/>
  <c r="BK141" i="13"/>
  <c r="J203" i="13"/>
  <c r="BK145" i="13"/>
  <c r="J187" i="13"/>
  <c r="J143" i="13"/>
  <c r="J197" i="13"/>
  <c r="BK165" i="13"/>
  <c r="J222" i="13"/>
  <c r="BK144" i="13"/>
  <c r="J155" i="13"/>
  <c r="BK176" i="13"/>
  <c r="J134" i="13"/>
  <c r="J128" i="14"/>
  <c r="BK245" i="15"/>
  <c r="J245" i="15"/>
  <c r="BK169" i="15"/>
  <c r="BK227" i="15"/>
  <c r="BK211" i="15"/>
  <c r="BK215" i="15"/>
  <c r="J154" i="15"/>
  <c r="BK134" i="15"/>
  <c r="BK177" i="15"/>
  <c r="J154" i="16"/>
  <c r="BK169" i="16"/>
  <c r="J198" i="16"/>
  <c r="BK245" i="16"/>
  <c r="J185" i="16"/>
  <c r="BK134" i="16"/>
  <c r="BK173" i="16"/>
  <c r="J211" i="16"/>
  <c r="BK169" i="17"/>
  <c r="J245" i="17"/>
  <c r="BK138" i="17"/>
  <c r="J194" i="17"/>
  <c r="J198" i="17"/>
  <c r="BK134" i="17"/>
  <c r="J231" i="17"/>
  <c r="J215" i="17"/>
  <c r="J249" i="17"/>
  <c r="BK185" i="17"/>
  <c r="J143" i="2"/>
  <c r="BK129" i="2"/>
  <c r="BK143" i="2"/>
  <c r="BK131" i="2"/>
  <c r="BK138" i="2"/>
  <c r="J149" i="2"/>
  <c r="J145" i="3"/>
  <c r="BK234" i="3"/>
  <c r="J215" i="3"/>
  <c r="BK190" i="3"/>
  <c r="J194" i="3"/>
  <c r="J198" i="3"/>
  <c r="BK228" i="3"/>
  <c r="J169" i="3"/>
  <c r="J190" i="3"/>
  <c r="BK180" i="4"/>
  <c r="J139" i="4"/>
  <c r="J194" i="4"/>
  <c r="BK146" i="4"/>
  <c r="BK212" i="4"/>
  <c r="BK192" i="4"/>
  <c r="J141" i="4"/>
  <c r="BK181" i="4"/>
  <c r="J137" i="4"/>
  <c r="J150" i="4"/>
  <c r="J144" i="4"/>
  <c r="BK203" i="4"/>
  <c r="BK171" i="4"/>
  <c r="BK144" i="4"/>
  <c r="BK142" i="5"/>
  <c r="BK139" i="5"/>
  <c r="J136" i="5"/>
  <c r="J139" i="5"/>
  <c r="J204" i="6"/>
  <c r="BK204" i="6"/>
  <c r="BK244" i="6"/>
  <c r="J179" i="6"/>
  <c r="BK135" i="6"/>
  <c r="J167" i="6"/>
  <c r="J229" i="6"/>
  <c r="BK139" i="6"/>
  <c r="J135" i="6"/>
  <c r="J151" i="6"/>
  <c r="J205" i="7"/>
  <c r="J156" i="7"/>
  <c r="J207" i="7"/>
  <c r="J166" i="7"/>
  <c r="BK135" i="7"/>
  <c r="BK138" i="7"/>
  <c r="BK167" i="7"/>
  <c r="J224" i="7"/>
  <c r="BK205" i="7"/>
  <c r="J136" i="7"/>
  <c r="J161" i="7"/>
  <c r="BK194" i="7"/>
  <c r="J138" i="7"/>
  <c r="BK158" i="8"/>
  <c r="J149" i="8"/>
  <c r="J136" i="8"/>
  <c r="J152" i="8"/>
  <c r="BK132" i="8"/>
  <c r="J219" i="9"/>
  <c r="BK182" i="9"/>
  <c r="BK194" i="9"/>
  <c r="BK232" i="9"/>
  <c r="J211" i="9"/>
  <c r="J178" i="9"/>
  <c r="BK174" i="9"/>
  <c r="J186" i="9"/>
  <c r="J168" i="10"/>
  <c r="BK182" i="10"/>
  <c r="J203" i="10"/>
  <c r="BK198" i="10"/>
  <c r="BK135" i="10"/>
  <c r="BK163" i="10"/>
  <c r="BK138" i="10"/>
  <c r="BK187" i="10"/>
  <c r="J144" i="10"/>
  <c r="J149" i="10"/>
  <c r="J182" i="10"/>
  <c r="J145" i="11"/>
  <c r="BK130" i="11"/>
  <c r="BK136" i="11"/>
  <c r="BK237" i="12"/>
  <c r="J178" i="12"/>
  <c r="J150" i="12"/>
  <c r="BK199" i="12"/>
  <c r="J257" i="12"/>
  <c r="J158" i="12"/>
  <c r="BK187" i="12"/>
  <c r="J139" i="12"/>
  <c r="J220" i="12"/>
  <c r="BK182" i="12"/>
  <c r="J182" i="12"/>
  <c r="BK150" i="12"/>
  <c r="BK219" i="13"/>
  <c r="BK143" i="13"/>
  <c r="J209" i="13"/>
  <c r="J186" i="13"/>
  <c r="BK133" i="13"/>
  <c r="BK178" i="13"/>
  <c r="J146" i="13"/>
  <c r="J208" i="13"/>
  <c r="J159" i="13"/>
  <c r="BK227" i="13"/>
  <c r="BK196" i="13"/>
  <c r="J160" i="13"/>
  <c r="J219" i="13"/>
  <c r="BK159" i="13"/>
  <c r="J161" i="13"/>
  <c r="BK191" i="13"/>
  <c r="BK131" i="14"/>
  <c r="BK128" i="14"/>
  <c r="BK219" i="15"/>
  <c r="BK206" i="15"/>
  <c r="J194" i="15"/>
  <c r="J211" i="15"/>
  <c r="J160" i="15"/>
  <c r="J202" i="15"/>
  <c r="BK143" i="15"/>
  <c r="BK249" i="15"/>
  <c r="BK152" i="15"/>
  <c r="BK198" i="16"/>
  <c r="J138" i="16"/>
  <c r="BK202" i="16"/>
  <c r="BK237" i="16"/>
  <c r="J249" i="16"/>
  <c r="J189" i="16"/>
  <c r="J165" i="16"/>
  <c r="BK211" i="16"/>
  <c r="BK249" i="16"/>
  <c r="BK185" i="16"/>
  <c r="J202" i="17"/>
  <c r="J227" i="17"/>
  <c r="BK227" i="17"/>
  <c r="J138" i="17"/>
  <c r="J160" i="17"/>
  <c r="J189" i="17"/>
  <c r="J185" i="17"/>
  <c r="BK232" i="17"/>
  <c r="J154" i="17"/>
  <c r="J131" i="2"/>
  <c r="AS96" i="1"/>
  <c r="J129" i="2"/>
  <c r="BK155" i="2"/>
  <c r="J229" i="3"/>
  <c r="BK161" i="3"/>
  <c r="BK229" i="3"/>
  <c r="BK232" i="3"/>
  <c r="BK223" i="3"/>
  <c r="BK169" i="3"/>
  <c r="J232" i="3"/>
  <c r="BK174" i="3"/>
  <c r="J234" i="3"/>
  <c r="BK140" i="3"/>
  <c r="BK195" i="4"/>
  <c r="BK172" i="4"/>
  <c r="J133" i="4"/>
  <c r="BK159" i="4"/>
  <c r="J160" i="4"/>
  <c r="BK133" i="4"/>
  <c r="J171" i="4"/>
  <c r="BK214" i="4"/>
  <c r="BK135" i="4"/>
  <c r="J159" i="4"/>
  <c r="J135" i="4"/>
  <c r="J195" i="4"/>
  <c r="J164" i="5"/>
  <c r="BK164" i="5"/>
  <c r="BK155" i="5"/>
  <c r="BK146" i="5"/>
  <c r="J142" i="5"/>
  <c r="J221" i="6"/>
  <c r="BK221" i="6"/>
  <c r="BK239" i="6"/>
  <c r="J244" i="6"/>
  <c r="J208" i="6"/>
  <c r="J233" i="6"/>
  <c r="J141" i="6"/>
  <c r="BK147" i="6"/>
  <c r="BK171" i="6"/>
  <c r="BK216" i="6"/>
  <c r="BK211" i="7"/>
  <c r="J178" i="7"/>
  <c r="J134" i="7"/>
  <c r="J171" i="7"/>
  <c r="J188" i="7"/>
  <c r="BK224" i="7"/>
  <c r="BK177" i="7"/>
  <c r="J217" i="7"/>
  <c r="J187" i="7"/>
  <c r="BK213" i="7"/>
  <c r="J167" i="7"/>
  <c r="BK206" i="7"/>
  <c r="BK144" i="7"/>
  <c r="J164" i="8"/>
  <c r="BK164" i="8"/>
  <c r="J158" i="8"/>
  <c r="BK146" i="8"/>
  <c r="J161" i="8"/>
  <c r="J232" i="9"/>
  <c r="BK211" i="9"/>
  <c r="J138" i="9"/>
  <c r="J149" i="9"/>
  <c r="BK186" i="9"/>
  <c r="J230" i="9"/>
  <c r="J161" i="9"/>
  <c r="BK202" i="9"/>
  <c r="J236" i="9"/>
  <c r="J170" i="10"/>
  <c r="J205" i="10"/>
  <c r="J145" i="10"/>
  <c r="J180" i="10"/>
  <c r="BK145" i="10"/>
  <c r="J171" i="10"/>
  <c r="J198" i="10"/>
  <c r="BK170" i="10"/>
  <c r="J140" i="10"/>
  <c r="BK159" i="10"/>
  <c r="BK209" i="10"/>
  <c r="BK139" i="10"/>
  <c r="BK144" i="11"/>
  <c r="BK131" i="11"/>
  <c r="BK141" i="11"/>
  <c r="BK139" i="11"/>
  <c r="J148" i="11"/>
  <c r="J132" i="11"/>
  <c r="J241" i="12"/>
  <c r="J187" i="12"/>
  <c r="J262" i="12"/>
  <c r="J195" i="12"/>
  <c r="J254" i="12"/>
  <c r="J141" i="12"/>
  <c r="J228" i="12"/>
  <c r="BK212" i="12"/>
  <c r="J258" i="12"/>
  <c r="BK216" i="12"/>
  <c r="BK174" i="12"/>
  <c r="BK178" i="12"/>
  <c r="BK135" i="12"/>
  <c r="BK222" i="13"/>
  <c r="J182" i="13"/>
  <c r="J133" i="13"/>
  <c r="BK199" i="13"/>
  <c r="BK134" i="13"/>
  <c r="J166" i="13"/>
  <c r="J232" i="13"/>
  <c r="BK170" i="13"/>
  <c r="J144" i="13"/>
  <c r="J207" i="13"/>
  <c r="BK137" i="13"/>
  <c r="BK186" i="13"/>
  <c r="J139" i="13"/>
  <c r="J210" i="13"/>
  <c r="J140" i="13"/>
  <c r="J127" i="14"/>
  <c r="J126" i="14"/>
  <c r="J198" i="15"/>
  <c r="BK223" i="15"/>
  <c r="J152" i="15"/>
  <c r="BK231" i="15"/>
  <c r="BK138" i="15"/>
  <c r="BK237" i="15"/>
  <c r="J241" i="15"/>
  <c r="BK160" i="15"/>
  <c r="J206" i="15"/>
  <c r="BK231" i="16"/>
  <c r="J143" i="16"/>
  <c r="BK143" i="16"/>
  <c r="BK154" i="16"/>
  <c r="BK241" i="16"/>
  <c r="BK138" i="16"/>
  <c r="BK227" i="16"/>
  <c r="BK152" i="16"/>
  <c r="J206" i="16"/>
  <c r="BK189" i="17"/>
  <c r="J143" i="17"/>
  <c r="BK160" i="17"/>
  <c r="J173" i="17"/>
  <c r="J181" i="17"/>
  <c r="J223" i="17"/>
  <c r="J237" i="17"/>
  <c r="BK181" i="17"/>
  <c r="T128" i="2" l="1"/>
  <c r="T133" i="2"/>
  <c r="BK133" i="3"/>
  <c r="J133" i="3" s="1"/>
  <c r="J101" i="3" s="1"/>
  <c r="BK173" i="3"/>
  <c r="J173" i="3"/>
  <c r="J104" i="3" s="1"/>
  <c r="T210" i="3"/>
  <c r="P132" i="4"/>
  <c r="T142" i="4"/>
  <c r="T193" i="4"/>
  <c r="P128" i="5"/>
  <c r="R145" i="5"/>
  <c r="BK142" i="6"/>
  <c r="P183" i="6"/>
  <c r="R237" i="6"/>
  <c r="BK133" i="7"/>
  <c r="T139" i="7"/>
  <c r="BK175" i="7"/>
  <c r="J175" i="7" s="1"/>
  <c r="J104" i="7" s="1"/>
  <c r="BK203" i="7"/>
  <c r="J203" i="7"/>
  <c r="J105" i="7" s="1"/>
  <c r="BK135" i="8"/>
  <c r="J135" i="8"/>
  <c r="J102" i="8" s="1"/>
  <c r="T135" i="8"/>
  <c r="P131" i="10"/>
  <c r="P167" i="10"/>
  <c r="T134" i="11"/>
  <c r="P207" i="12"/>
  <c r="BK253" i="12"/>
  <c r="J253" i="12"/>
  <c r="J107" i="12"/>
  <c r="R142" i="13"/>
  <c r="P218" i="13"/>
  <c r="BK125" i="14"/>
  <c r="J125" i="14"/>
  <c r="J100" i="14" s="1"/>
  <c r="P128" i="2"/>
  <c r="BK140" i="2"/>
  <c r="J140" i="2" s="1"/>
  <c r="J103" i="2" s="1"/>
  <c r="R133" i="3"/>
  <c r="P173" i="3"/>
  <c r="R227" i="3"/>
  <c r="BK132" i="4"/>
  <c r="P138" i="4"/>
  <c r="R142" i="4"/>
  <c r="R193" i="4"/>
  <c r="R128" i="5"/>
  <c r="P135" i="5"/>
  <c r="T134" i="6"/>
  <c r="R183" i="6"/>
  <c r="BK237" i="6"/>
  <c r="J237" i="6" s="1"/>
  <c r="J106" i="6" s="1"/>
  <c r="P139" i="7"/>
  <c r="T143" i="7"/>
  <c r="P203" i="7"/>
  <c r="T145" i="8"/>
  <c r="T133" i="9"/>
  <c r="T144" i="9"/>
  <c r="P210" i="9"/>
  <c r="T227" i="9"/>
  <c r="BK141" i="10"/>
  <c r="J141" i="10"/>
  <c r="J103" i="10" s="1"/>
  <c r="R167" i="10"/>
  <c r="BK134" i="11"/>
  <c r="J134" i="11" s="1"/>
  <c r="J102" i="11" s="1"/>
  <c r="R140" i="11"/>
  <c r="P134" i="12"/>
  <c r="T145" i="12"/>
  <c r="T207" i="12"/>
  <c r="T253" i="12"/>
  <c r="P132" i="13"/>
  <c r="T138" i="13"/>
  <c r="BK174" i="13"/>
  <c r="J174" i="13"/>
  <c r="J104" i="13"/>
  <c r="T218" i="13"/>
  <c r="T147" i="15"/>
  <c r="P164" i="15"/>
  <c r="R193" i="15"/>
  <c r="R158" i="15" s="1"/>
  <c r="P236" i="15"/>
  <c r="BK210" i="16"/>
  <c r="J210" i="16"/>
  <c r="J108" i="16" s="1"/>
  <c r="BK236" i="16"/>
  <c r="J236" i="16" s="1"/>
  <c r="J109" i="16" s="1"/>
  <c r="P147" i="17"/>
  <c r="BK128" i="2"/>
  <c r="J128" i="2"/>
  <c r="J101" i="2" s="1"/>
  <c r="R140" i="2"/>
  <c r="BK144" i="3"/>
  <c r="J144" i="3"/>
  <c r="J103" i="3"/>
  <c r="T173" i="3"/>
  <c r="T227" i="3"/>
  <c r="T132" i="4"/>
  <c r="R138" i="4"/>
  <c r="T168" i="4"/>
  <c r="P145" i="5"/>
  <c r="P134" i="6"/>
  <c r="BK183" i="6"/>
  <c r="J183" i="6" s="1"/>
  <c r="J104" i="6" s="1"/>
  <c r="R220" i="6"/>
  <c r="BK139" i="7"/>
  <c r="J139" i="7" s="1"/>
  <c r="J102" i="7" s="1"/>
  <c r="R143" i="7"/>
  <c r="T203" i="7"/>
  <c r="R128" i="8"/>
  <c r="P145" i="8"/>
  <c r="BK133" i="9"/>
  <c r="J133" i="9" s="1"/>
  <c r="J101" i="9" s="1"/>
  <c r="BK144" i="9"/>
  <c r="J144" i="9"/>
  <c r="J103" i="9"/>
  <c r="R173" i="9"/>
  <c r="R227" i="9"/>
  <c r="R131" i="10"/>
  <c r="BK167" i="10"/>
  <c r="J167" i="10"/>
  <c r="J104" i="10" s="1"/>
  <c r="BK195" i="10"/>
  <c r="J195" i="10" s="1"/>
  <c r="J105" i="10" s="1"/>
  <c r="P129" i="11"/>
  <c r="BK140" i="11"/>
  <c r="J140" i="11"/>
  <c r="J103" i="11" s="1"/>
  <c r="P143" i="11"/>
  <c r="BK145" i="12"/>
  <c r="P186" i="12"/>
  <c r="BK236" i="12"/>
  <c r="J236" i="12" s="1"/>
  <c r="J106" i="12" s="1"/>
  <c r="R253" i="12"/>
  <c r="BK142" i="13"/>
  <c r="J142" i="13" s="1"/>
  <c r="J103" i="13" s="1"/>
  <c r="T174" i="13"/>
  <c r="BK218" i="13"/>
  <c r="J218" i="13"/>
  <c r="J106" i="13" s="1"/>
  <c r="P125" i="14"/>
  <c r="P124" i="14"/>
  <c r="P123" i="14" s="1"/>
  <c r="AU112" i="1" s="1"/>
  <c r="R133" i="15"/>
  <c r="BK147" i="15"/>
  <c r="J147" i="15" s="1"/>
  <c r="J102" i="15" s="1"/>
  <c r="BK193" i="15"/>
  <c r="J193" i="15" s="1"/>
  <c r="J107" i="15" s="1"/>
  <c r="R210" i="15"/>
  <c r="T147" i="16"/>
  <c r="R164" i="16"/>
  <c r="R193" i="16"/>
  <c r="P236" i="16"/>
  <c r="R147" i="17"/>
  <c r="BK164" i="17"/>
  <c r="J164" i="17" s="1"/>
  <c r="J106" i="17" s="1"/>
  <c r="R193" i="17"/>
  <c r="BK133" i="2"/>
  <c r="J133" i="2"/>
  <c r="J102" i="2" s="1"/>
  <c r="R133" i="2"/>
  <c r="R127" i="2" s="1"/>
  <c r="T144" i="3"/>
  <c r="T132" i="3" s="1"/>
  <c r="R210" i="3"/>
  <c r="BK142" i="4"/>
  <c r="J142" i="4" s="1"/>
  <c r="J103" i="4" s="1"/>
  <c r="R168" i="4"/>
  <c r="BK135" i="5"/>
  <c r="J135" i="5"/>
  <c r="J102" i="5" s="1"/>
  <c r="T135" i="5"/>
  <c r="P142" i="6"/>
  <c r="BK220" i="6"/>
  <c r="J220" i="6"/>
  <c r="J105" i="6" s="1"/>
  <c r="T237" i="6"/>
  <c r="T133" i="7"/>
  <c r="T128" i="8"/>
  <c r="T127" i="8" s="1"/>
  <c r="R135" i="8"/>
  <c r="R133" i="9"/>
  <c r="R144" i="9"/>
  <c r="R210" i="9"/>
  <c r="R137" i="10"/>
  <c r="T141" i="10"/>
  <c r="R195" i="10"/>
  <c r="BK129" i="11"/>
  <c r="R134" i="11"/>
  <c r="T140" i="11"/>
  <c r="T134" i="12"/>
  <c r="BK207" i="12"/>
  <c r="J207" i="12"/>
  <c r="J105" i="12"/>
  <c r="P236" i="12"/>
  <c r="BK132" i="13"/>
  <c r="J132" i="13" s="1"/>
  <c r="J101" i="13" s="1"/>
  <c r="BK138" i="13"/>
  <c r="J138" i="13" s="1"/>
  <c r="J102" i="13" s="1"/>
  <c r="T142" i="13"/>
  <c r="R195" i="13"/>
  <c r="R164" i="15"/>
  <c r="T193" i="15"/>
  <c r="R236" i="15"/>
  <c r="P133" i="16"/>
  <c r="BK147" i="16"/>
  <c r="J147" i="16"/>
  <c r="J102" i="16" s="1"/>
  <c r="T164" i="16"/>
  <c r="R210" i="16"/>
  <c r="R133" i="17"/>
  <c r="R132" i="17" s="1"/>
  <c r="R164" i="17"/>
  <c r="P193" i="17"/>
  <c r="T210" i="17"/>
  <c r="T140" i="2"/>
  <c r="P133" i="3"/>
  <c r="R173" i="3"/>
  <c r="BK227" i="3"/>
  <c r="J227" i="3"/>
  <c r="J106" i="3" s="1"/>
  <c r="R132" i="4"/>
  <c r="R131" i="4" s="1"/>
  <c r="BK168" i="4"/>
  <c r="J168" i="4"/>
  <c r="J104" i="4" s="1"/>
  <c r="P193" i="4"/>
  <c r="T128" i="5"/>
  <c r="R135" i="5"/>
  <c r="BK134" i="6"/>
  <c r="J134" i="6" s="1"/>
  <c r="J101" i="6" s="1"/>
  <c r="T142" i="6"/>
  <c r="T220" i="6"/>
  <c r="R133" i="7"/>
  <c r="P143" i="7"/>
  <c r="R175" i="7"/>
  <c r="BK128" i="8"/>
  <c r="R145" i="8"/>
  <c r="P133" i="9"/>
  <c r="P144" i="9"/>
  <c r="T173" i="9"/>
  <c r="BK227" i="9"/>
  <c r="J227" i="9"/>
  <c r="J106" i="9" s="1"/>
  <c r="P137" i="10"/>
  <c r="T137" i="10"/>
  <c r="T167" i="10"/>
  <c r="R129" i="11"/>
  <c r="P140" i="11"/>
  <c r="T143" i="11"/>
  <c r="R145" i="12"/>
  <c r="T186" i="12"/>
  <c r="R236" i="12"/>
  <c r="T132" i="13"/>
  <c r="R138" i="13"/>
  <c r="R174" i="13"/>
  <c r="T195" i="13"/>
  <c r="R125" i="14"/>
  <c r="R124" i="14"/>
  <c r="R123" i="14"/>
  <c r="T133" i="15"/>
  <c r="T132" i="15" s="1"/>
  <c r="P147" i="15"/>
  <c r="BK164" i="15"/>
  <c r="P193" i="15"/>
  <c r="BK236" i="15"/>
  <c r="J236" i="15"/>
  <c r="J109" i="15" s="1"/>
  <c r="R147" i="16"/>
  <c r="P164" i="16"/>
  <c r="P193" i="16"/>
  <c r="T236" i="16"/>
  <c r="BK133" i="17"/>
  <c r="J133" i="17"/>
  <c r="J100" i="17" s="1"/>
  <c r="P164" i="17"/>
  <c r="P158" i="17" s="1"/>
  <c r="R210" i="17"/>
  <c r="R158" i="17" s="1"/>
  <c r="BK236" i="17"/>
  <c r="J236" i="17" s="1"/>
  <c r="J109" i="17" s="1"/>
  <c r="R147" i="15"/>
  <c r="P210" i="15"/>
  <c r="T133" i="16"/>
  <c r="T132" i="16" s="1"/>
  <c r="P210" i="16"/>
  <c r="T133" i="17"/>
  <c r="BK210" i="17"/>
  <c r="J210" i="17" s="1"/>
  <c r="J108" i="17" s="1"/>
  <c r="P236" i="17"/>
  <c r="R128" i="2"/>
  <c r="P140" i="2"/>
  <c r="T133" i="3"/>
  <c r="R144" i="3"/>
  <c r="BK210" i="3"/>
  <c r="J210" i="3" s="1"/>
  <c r="J105" i="3" s="1"/>
  <c r="P227" i="3"/>
  <c r="BK138" i="4"/>
  <c r="J138" i="4" s="1"/>
  <c r="J102" i="4" s="1"/>
  <c r="T138" i="4"/>
  <c r="P168" i="4"/>
  <c r="BK128" i="5"/>
  <c r="T145" i="5"/>
  <c r="R134" i="6"/>
  <c r="T183" i="6"/>
  <c r="P237" i="6"/>
  <c r="P133" i="7"/>
  <c r="R139" i="7"/>
  <c r="P175" i="7"/>
  <c r="R203" i="7"/>
  <c r="P128" i="8"/>
  <c r="BK145" i="8"/>
  <c r="J145" i="8"/>
  <c r="J103" i="8" s="1"/>
  <c r="P173" i="9"/>
  <c r="BK210" i="9"/>
  <c r="J210" i="9"/>
  <c r="J105" i="9" s="1"/>
  <c r="P227" i="9"/>
  <c r="BK131" i="10"/>
  <c r="BK137" i="10"/>
  <c r="J137" i="10" s="1"/>
  <c r="J102" i="10" s="1"/>
  <c r="R141" i="10"/>
  <c r="P195" i="10"/>
  <c r="P134" i="11"/>
  <c r="R143" i="11"/>
  <c r="R134" i="12"/>
  <c r="BK186" i="12"/>
  <c r="J186" i="12" s="1"/>
  <c r="J104" i="12" s="1"/>
  <c r="R186" i="12"/>
  <c r="T236" i="12"/>
  <c r="R132" i="13"/>
  <c r="P138" i="13"/>
  <c r="P174" i="13"/>
  <c r="P195" i="13"/>
  <c r="P133" i="15"/>
  <c r="P132" i="15"/>
  <c r="BK210" i="15"/>
  <c r="J210" i="15"/>
  <c r="J108" i="15" s="1"/>
  <c r="T236" i="15"/>
  <c r="BK133" i="16"/>
  <c r="J133" i="16"/>
  <c r="J100" i="16" s="1"/>
  <c r="P147" i="16"/>
  <c r="BK164" i="16"/>
  <c r="J164" i="16"/>
  <c r="J106" i="16" s="1"/>
  <c r="T193" i="16"/>
  <c r="T158" i="16" s="1"/>
  <c r="R236" i="16"/>
  <c r="BK147" i="17"/>
  <c r="J147" i="17" s="1"/>
  <c r="J102" i="17" s="1"/>
  <c r="BK193" i="17"/>
  <c r="BK158" i="17" s="1"/>
  <c r="J158" i="17" s="1"/>
  <c r="J104" i="17" s="1"/>
  <c r="J193" i="17"/>
  <c r="J107" i="17" s="1"/>
  <c r="T193" i="17"/>
  <c r="R236" i="17"/>
  <c r="P133" i="2"/>
  <c r="P144" i="3"/>
  <c r="P210" i="3"/>
  <c r="P142" i="4"/>
  <c r="BK193" i="4"/>
  <c r="J193" i="4" s="1"/>
  <c r="J105" i="4" s="1"/>
  <c r="BK145" i="5"/>
  <c r="J145" i="5"/>
  <c r="J103" i="5" s="1"/>
  <c r="R142" i="6"/>
  <c r="P220" i="6"/>
  <c r="BK143" i="7"/>
  <c r="J143" i="7" s="1"/>
  <c r="J103" i="7" s="1"/>
  <c r="T175" i="7"/>
  <c r="P135" i="8"/>
  <c r="BK173" i="9"/>
  <c r="J173" i="9"/>
  <c r="J104" i="9" s="1"/>
  <c r="T210" i="9"/>
  <c r="T131" i="10"/>
  <c r="P141" i="10"/>
  <c r="T195" i="10"/>
  <c r="T129" i="11"/>
  <c r="T128" i="11" s="1"/>
  <c r="BK143" i="11"/>
  <c r="J143" i="11"/>
  <c r="J104" i="11" s="1"/>
  <c r="BK134" i="12"/>
  <c r="J134" i="12"/>
  <c r="J101" i="12" s="1"/>
  <c r="P145" i="12"/>
  <c r="P133" i="12" s="1"/>
  <c r="AU110" i="1" s="1"/>
  <c r="R207" i="12"/>
  <c r="P253" i="12"/>
  <c r="P142" i="13"/>
  <c r="BK195" i="13"/>
  <c r="J195" i="13"/>
  <c r="J105" i="13" s="1"/>
  <c r="R218" i="13"/>
  <c r="T125" i="14"/>
  <c r="T124" i="14" s="1"/>
  <c r="T123" i="14" s="1"/>
  <c r="BK133" i="15"/>
  <c r="T164" i="15"/>
  <c r="T210" i="15"/>
  <c r="R133" i="16"/>
  <c r="R132" i="16" s="1"/>
  <c r="BK193" i="16"/>
  <c r="J193" i="16"/>
  <c r="J107" i="16" s="1"/>
  <c r="T210" i="16"/>
  <c r="P133" i="17"/>
  <c r="P132" i="17" s="1"/>
  <c r="T147" i="17"/>
  <c r="T164" i="17"/>
  <c r="T158" i="17" s="1"/>
  <c r="P210" i="17"/>
  <c r="T236" i="17"/>
  <c r="BK225" i="7"/>
  <c r="J225" i="7"/>
  <c r="J108" i="7"/>
  <c r="BK139" i="9"/>
  <c r="J139" i="9" s="1"/>
  <c r="J102" i="9" s="1"/>
  <c r="BK140" i="12"/>
  <c r="J140" i="12"/>
  <c r="J102" i="12" s="1"/>
  <c r="BK221" i="7"/>
  <c r="J221" i="7"/>
  <c r="J106" i="7"/>
  <c r="BK223" i="7"/>
  <c r="J223" i="7"/>
  <c r="J107" i="7"/>
  <c r="BK235" i="9"/>
  <c r="J235" i="9" s="1"/>
  <c r="J108" i="9" s="1"/>
  <c r="BK261" i="12"/>
  <c r="J261" i="12"/>
  <c r="J109" i="12" s="1"/>
  <c r="BK142" i="15"/>
  <c r="J142" i="15"/>
  <c r="J101" i="15"/>
  <c r="BK153" i="16"/>
  <c r="J153" i="16"/>
  <c r="J103" i="16"/>
  <c r="BK159" i="16"/>
  <c r="J159" i="16" s="1"/>
  <c r="J105" i="16" s="1"/>
  <c r="BK142" i="17"/>
  <c r="J142" i="17"/>
  <c r="J101" i="17" s="1"/>
  <c r="BK159" i="17"/>
  <c r="BK211" i="4"/>
  <c r="J211" i="4"/>
  <c r="J106" i="4" s="1"/>
  <c r="BK213" i="4"/>
  <c r="J213" i="4"/>
  <c r="J107" i="4" s="1"/>
  <c r="BK243" i="6"/>
  <c r="J243" i="6" s="1"/>
  <c r="J107" i="6" s="1"/>
  <c r="BK139" i="3"/>
  <c r="J139" i="3"/>
  <c r="J102" i="3" s="1"/>
  <c r="BK235" i="3"/>
  <c r="J235" i="3"/>
  <c r="J108" i="3" s="1"/>
  <c r="BK245" i="6"/>
  <c r="J245" i="6"/>
  <c r="J108" i="6" s="1"/>
  <c r="BK247" i="6"/>
  <c r="J247" i="6" s="1"/>
  <c r="J109" i="6" s="1"/>
  <c r="BK259" i="12"/>
  <c r="J259" i="12"/>
  <c r="J108" i="12" s="1"/>
  <c r="BK153" i="15"/>
  <c r="J153" i="15"/>
  <c r="J103" i="15" s="1"/>
  <c r="BK233" i="9"/>
  <c r="J233" i="9"/>
  <c r="J107" i="9" s="1"/>
  <c r="BK213" i="10"/>
  <c r="J213" i="10" s="1"/>
  <c r="J106" i="10" s="1"/>
  <c r="BK130" i="14"/>
  <c r="BK124" i="14" s="1"/>
  <c r="J124" i="14" s="1"/>
  <c r="J99" i="14" s="1"/>
  <c r="J130" i="14"/>
  <c r="J101" i="14" s="1"/>
  <c r="BK142" i="16"/>
  <c r="J142" i="16"/>
  <c r="J101" i="16" s="1"/>
  <c r="BK153" i="17"/>
  <c r="J153" i="17"/>
  <c r="J103" i="17" s="1"/>
  <c r="BK233" i="3"/>
  <c r="J233" i="3" s="1"/>
  <c r="J107" i="3" s="1"/>
  <c r="BK140" i="6"/>
  <c r="J140" i="6"/>
  <c r="J102" i="6" s="1"/>
  <c r="BK159" i="15"/>
  <c r="J159" i="15"/>
  <c r="J105" i="15" s="1"/>
  <c r="BK236" i="13"/>
  <c r="J236" i="13"/>
  <c r="J107" i="13" s="1"/>
  <c r="F94" i="17"/>
  <c r="BE134" i="17"/>
  <c r="BE148" i="17"/>
  <c r="BE173" i="17"/>
  <c r="BE177" i="17"/>
  <c r="BE219" i="17"/>
  <c r="BE227" i="17"/>
  <c r="BE231" i="17"/>
  <c r="E85" i="17"/>
  <c r="J94" i="17"/>
  <c r="BE143" i="17"/>
  <c r="BE206" i="17"/>
  <c r="BE152" i="17"/>
  <c r="BE160" i="17"/>
  <c r="BE202" i="17"/>
  <c r="F127" i="17"/>
  <c r="BE194" i="17"/>
  <c r="BE241" i="17"/>
  <c r="J93" i="17"/>
  <c r="BE185" i="17"/>
  <c r="BE189" i="17"/>
  <c r="BE198" i="17"/>
  <c r="BE223" i="17"/>
  <c r="BE232" i="17"/>
  <c r="BE138" i="17"/>
  <c r="BE154" i="17"/>
  <c r="BE165" i="17"/>
  <c r="BE169" i="17"/>
  <c r="BE211" i="17"/>
  <c r="BE237" i="17"/>
  <c r="J91" i="17"/>
  <c r="BE181" i="17"/>
  <c r="BE215" i="17"/>
  <c r="BE245" i="17"/>
  <c r="BE249" i="17"/>
  <c r="J133" i="15"/>
  <c r="J100" i="15"/>
  <c r="J91" i="16"/>
  <c r="J127" i="16"/>
  <c r="BE194" i="16"/>
  <c r="BE219" i="16"/>
  <c r="BE237" i="16"/>
  <c r="J164" i="15"/>
  <c r="J106" i="15"/>
  <c r="F128" i="16"/>
  <c r="BE160" i="16"/>
  <c r="J94" i="16"/>
  <c r="BE154" i="16"/>
  <c r="BE169" i="16"/>
  <c r="BE202" i="16"/>
  <c r="BE241" i="16"/>
  <c r="BE134" i="16"/>
  <c r="BE211" i="16"/>
  <c r="F127" i="16"/>
  <c r="BE138" i="16"/>
  <c r="BE143" i="16"/>
  <c r="BE148" i="16"/>
  <c r="BE152" i="16"/>
  <c r="BE173" i="16"/>
  <c r="BE177" i="16"/>
  <c r="BE215" i="16"/>
  <c r="BE231" i="16"/>
  <c r="BE245" i="16"/>
  <c r="BE181" i="16"/>
  <c r="BE185" i="16"/>
  <c r="BE189" i="16"/>
  <c r="BE206" i="16"/>
  <c r="BE223" i="16"/>
  <c r="BE227" i="16"/>
  <c r="BE232" i="16"/>
  <c r="BE249" i="16"/>
  <c r="E85" i="16"/>
  <c r="BE198" i="16"/>
  <c r="BE165" i="16"/>
  <c r="F93" i="15"/>
  <c r="J125" i="15"/>
  <c r="BE241" i="15"/>
  <c r="E85" i="15"/>
  <c r="BE148" i="15"/>
  <c r="BE177" i="15"/>
  <c r="BE185" i="15"/>
  <c r="BE189" i="15"/>
  <c r="BE206" i="15"/>
  <c r="BE211" i="15"/>
  <c r="BE215" i="15"/>
  <c r="BE219" i="15"/>
  <c r="BE223" i="15"/>
  <c r="J128" i="15"/>
  <c r="BE138" i="15"/>
  <c r="BE165" i="15"/>
  <c r="BE169" i="15"/>
  <c r="BE227" i="15"/>
  <c r="BE231" i="15"/>
  <c r="BE181" i="15"/>
  <c r="BE194" i="15"/>
  <c r="BE202" i="15"/>
  <c r="BE232" i="15"/>
  <c r="J93" i="15"/>
  <c r="F128" i="15"/>
  <c r="BE198" i="15"/>
  <c r="BE245" i="15"/>
  <c r="BE134" i="15"/>
  <c r="BE173" i="15"/>
  <c r="BE237" i="15"/>
  <c r="BE249" i="15"/>
  <c r="BE143" i="15"/>
  <c r="BE152" i="15"/>
  <c r="BE154" i="15"/>
  <c r="BE160" i="15"/>
  <c r="BK131" i="13"/>
  <c r="J131" i="13" s="1"/>
  <c r="J100" i="13" s="1"/>
  <c r="J91" i="14"/>
  <c r="J119" i="14"/>
  <c r="F93" i="14"/>
  <c r="BE129" i="14"/>
  <c r="E85" i="14"/>
  <c r="BE131" i="14"/>
  <c r="F94" i="14"/>
  <c r="J94" i="14"/>
  <c r="BE128" i="14"/>
  <c r="BE126" i="14"/>
  <c r="BE127" i="14"/>
  <c r="F95" i="13"/>
  <c r="J127" i="13"/>
  <c r="BE143" i="13"/>
  <c r="BE150" i="13"/>
  <c r="BE165" i="13"/>
  <c r="BE208" i="13"/>
  <c r="BE219" i="13"/>
  <c r="BE221" i="13"/>
  <c r="BE228" i="13"/>
  <c r="BE232" i="13"/>
  <c r="BE145" i="13"/>
  <c r="BE154" i="13"/>
  <c r="BE170" i="13"/>
  <c r="BE178" i="13"/>
  <c r="BE182" i="13"/>
  <c r="J93" i="13"/>
  <c r="J96" i="13"/>
  <c r="BE136" i="13"/>
  <c r="BE146" i="13"/>
  <c r="BE198" i="13"/>
  <c r="BE199" i="13"/>
  <c r="BE133" i="13"/>
  <c r="BE155" i="13"/>
  <c r="BE166" i="13"/>
  <c r="BE237" i="13"/>
  <c r="J145" i="12"/>
  <c r="J103" i="12"/>
  <c r="BE134" i="13"/>
  <c r="BE135" i="13"/>
  <c r="BE139" i="13"/>
  <c r="BE140" i="13"/>
  <c r="BE141" i="13"/>
  <c r="BE196" i="13"/>
  <c r="BE197" i="13"/>
  <c r="BE203" i="13"/>
  <c r="BE214" i="13"/>
  <c r="E85" i="13"/>
  <c r="F96" i="13"/>
  <c r="BE137" i="13"/>
  <c r="BE159" i="13"/>
  <c r="BE160" i="13"/>
  <c r="BE177" i="13"/>
  <c r="BE186" i="13"/>
  <c r="BE187" i="13"/>
  <c r="BE191" i="13"/>
  <c r="BE207" i="13"/>
  <c r="BE222" i="13"/>
  <c r="BE227" i="13"/>
  <c r="BE144" i="13"/>
  <c r="BE161" i="13"/>
  <c r="BE175" i="13"/>
  <c r="BE176" i="13"/>
  <c r="BE226" i="13"/>
  <c r="BE209" i="13"/>
  <c r="BE210" i="13"/>
  <c r="BE220" i="13"/>
  <c r="J129" i="11"/>
  <c r="J101" i="11"/>
  <c r="E119" i="12"/>
  <c r="BE158" i="12"/>
  <c r="BE212" i="12"/>
  <c r="BE216" i="12"/>
  <c r="BE224" i="12"/>
  <c r="BE228" i="12"/>
  <c r="BE255" i="12"/>
  <c r="BE262" i="12"/>
  <c r="J93" i="12"/>
  <c r="J96" i="12"/>
  <c r="J129" i="12"/>
  <c r="BE162" i="12"/>
  <c r="BE166" i="12"/>
  <c r="BE170" i="12"/>
  <c r="BE245" i="12"/>
  <c r="BE249" i="12"/>
  <c r="BE254" i="12"/>
  <c r="BE199" i="12"/>
  <c r="F95" i="12"/>
  <c r="BE135" i="12"/>
  <c r="BE178" i="12"/>
  <c r="BE182" i="12"/>
  <c r="BE195" i="12"/>
  <c r="BE203" i="12"/>
  <c r="BE237" i="12"/>
  <c r="BE241" i="12"/>
  <c r="BE256" i="12"/>
  <c r="BE260" i="12"/>
  <c r="F130" i="12"/>
  <c r="BE139" i="12"/>
  <c r="BE174" i="12"/>
  <c r="BE191" i="12"/>
  <c r="BE208" i="12"/>
  <c r="BE220" i="12"/>
  <c r="BE258" i="12"/>
  <c r="BE141" i="12"/>
  <c r="BE146" i="12"/>
  <c r="BE150" i="12"/>
  <c r="BE187" i="12"/>
  <c r="BE232" i="12"/>
  <c r="BE154" i="12"/>
  <c r="BE257" i="12"/>
  <c r="AW110" i="1"/>
  <c r="J93" i="11"/>
  <c r="BE147" i="11"/>
  <c r="J131" i="10"/>
  <c r="J101" i="10" s="1"/>
  <c r="E114" i="11"/>
  <c r="BE137" i="11"/>
  <c r="BE142" i="11"/>
  <c r="F96" i="11"/>
  <c r="F124" i="11"/>
  <c r="BE130" i="11"/>
  <c r="J125" i="11"/>
  <c r="BE141" i="11"/>
  <c r="BE144" i="11"/>
  <c r="J95" i="11"/>
  <c r="BE132" i="11"/>
  <c r="BE133" i="11"/>
  <c r="BE150" i="11"/>
  <c r="BE131" i="11"/>
  <c r="BE136" i="11"/>
  <c r="BE138" i="11"/>
  <c r="BE139" i="11"/>
  <c r="BE148" i="11"/>
  <c r="BE149" i="11"/>
  <c r="BE135" i="11"/>
  <c r="BE145" i="11"/>
  <c r="BE146" i="11"/>
  <c r="J95" i="10"/>
  <c r="J124" i="10"/>
  <c r="BE132" i="10"/>
  <c r="BE138" i="10"/>
  <c r="BE139" i="10"/>
  <c r="BE140" i="10"/>
  <c r="BE144" i="10"/>
  <c r="BK132" i="9"/>
  <c r="J132" i="9" s="1"/>
  <c r="J100" i="9" s="1"/>
  <c r="E85" i="10"/>
  <c r="J96" i="10"/>
  <c r="F127" i="10"/>
  <c r="BE168" i="10"/>
  <c r="BE175" i="10"/>
  <c r="BE182" i="10"/>
  <c r="BE191" i="10"/>
  <c r="BE198" i="10"/>
  <c r="BE199" i="10"/>
  <c r="BE134" i="10"/>
  <c r="BE169" i="10"/>
  <c r="BE179" i="10"/>
  <c r="BE204" i="10"/>
  <c r="BE136" i="10"/>
  <c r="BE171" i="10"/>
  <c r="BE214" i="10"/>
  <c r="F126" i="10"/>
  <c r="BE133" i="10"/>
  <c r="BE145" i="10"/>
  <c r="BE163" i="10"/>
  <c r="BE170" i="10"/>
  <c r="BE186" i="10"/>
  <c r="BE187" i="10"/>
  <c r="BE196" i="10"/>
  <c r="BE203" i="10"/>
  <c r="BE209" i="10"/>
  <c r="BE135" i="10"/>
  <c r="BE143" i="10"/>
  <c r="BE153" i="10"/>
  <c r="BE154" i="10"/>
  <c r="BE205" i="10"/>
  <c r="BE142" i="10"/>
  <c r="BE158" i="10"/>
  <c r="BE180" i="10"/>
  <c r="BE181" i="10"/>
  <c r="BE149" i="10"/>
  <c r="BE159" i="10"/>
  <c r="BE197" i="10"/>
  <c r="BE145" i="9"/>
  <c r="BE149" i="9"/>
  <c r="BE161" i="9"/>
  <c r="BE169" i="9"/>
  <c r="BE230" i="9"/>
  <c r="E118" i="9"/>
  <c r="BE186" i="9"/>
  <c r="BE190" i="9"/>
  <c r="BE211" i="9"/>
  <c r="J128" i="8"/>
  <c r="J101" i="8"/>
  <c r="F96" i="9"/>
  <c r="BE219" i="9"/>
  <c r="BE232" i="9"/>
  <c r="J96" i="9"/>
  <c r="BE182" i="9"/>
  <c r="F95" i="9"/>
  <c r="BE138" i="9"/>
  <c r="BE140" i="9"/>
  <c r="BE174" i="9"/>
  <c r="BE178" i="9"/>
  <c r="J126" i="9"/>
  <c r="BE206" i="9"/>
  <c r="J95" i="9"/>
  <c r="BE157" i="9"/>
  <c r="BE194" i="9"/>
  <c r="BE198" i="9"/>
  <c r="BE215" i="9"/>
  <c r="BE223" i="9"/>
  <c r="BE228" i="9"/>
  <c r="BE229" i="9"/>
  <c r="BE234" i="9"/>
  <c r="BE134" i="9"/>
  <c r="BE153" i="9"/>
  <c r="BE165" i="9"/>
  <c r="BE202" i="9"/>
  <c r="BE231" i="9"/>
  <c r="BE236" i="9"/>
  <c r="J95" i="8"/>
  <c r="BE142" i="8"/>
  <c r="F95" i="8"/>
  <c r="J121" i="8"/>
  <c r="BE132" i="8"/>
  <c r="BE136" i="8"/>
  <c r="J96" i="8"/>
  <c r="J133" i="7"/>
  <c r="J101" i="7"/>
  <c r="E85" i="8"/>
  <c r="BE139" i="8"/>
  <c r="BE158" i="8"/>
  <c r="BE129" i="8"/>
  <c r="BE149" i="8"/>
  <c r="BE164" i="8"/>
  <c r="F124" i="8"/>
  <c r="BE146" i="8"/>
  <c r="BE161" i="8"/>
  <c r="BE152" i="8"/>
  <c r="BE155" i="8"/>
  <c r="BE167" i="8"/>
  <c r="J95" i="7"/>
  <c r="BE160" i="7"/>
  <c r="BE178" i="7"/>
  <c r="BE183" i="7"/>
  <c r="J142" i="6"/>
  <c r="J103" i="6" s="1"/>
  <c r="BE204" i="7"/>
  <c r="BE205" i="7"/>
  <c r="F95" i="7"/>
  <c r="BE136" i="7"/>
  <c r="BE142" i="7"/>
  <c r="BE144" i="7"/>
  <c r="BE145" i="7"/>
  <c r="BE146" i="7"/>
  <c r="BE151" i="7"/>
  <c r="BE179" i="7"/>
  <c r="BE189" i="7"/>
  <c r="BE226" i="7"/>
  <c r="E118" i="7"/>
  <c r="J129" i="7"/>
  <c r="BE140" i="7"/>
  <c r="BE141" i="7"/>
  <c r="BE176" i="7"/>
  <c r="BE177" i="7"/>
  <c r="BE134" i="7"/>
  <c r="BE135" i="7"/>
  <c r="BE137" i="7"/>
  <c r="BE138" i="7"/>
  <c r="BE155" i="7"/>
  <c r="BE156" i="7"/>
  <c r="BE212" i="7"/>
  <c r="BE213" i="7"/>
  <c r="BE222" i="7"/>
  <c r="F96" i="7"/>
  <c r="BE147" i="7"/>
  <c r="BE166" i="7"/>
  <c r="BE167" i="7"/>
  <c r="BE195" i="7"/>
  <c r="BE199" i="7"/>
  <c r="BE211" i="7"/>
  <c r="BE224" i="7"/>
  <c r="J126" i="7"/>
  <c r="BE187" i="7"/>
  <c r="BE217" i="7"/>
  <c r="BE161" i="7"/>
  <c r="BE162" i="7"/>
  <c r="BE171" i="7"/>
  <c r="BE188" i="7"/>
  <c r="BE190" i="7"/>
  <c r="BE194" i="7"/>
  <c r="BE206" i="7"/>
  <c r="BE207" i="7"/>
  <c r="J128" i="5"/>
  <c r="J101" i="5" s="1"/>
  <c r="F95" i="6"/>
  <c r="BE135" i="6"/>
  <c r="BE163" i="6"/>
  <c r="BE188" i="6"/>
  <c r="BE192" i="6"/>
  <c r="BE204" i="6"/>
  <c r="J93" i="6"/>
  <c r="F130" i="6"/>
  <c r="BE229" i="6"/>
  <c r="BE143" i="6"/>
  <c r="BE216" i="6"/>
  <c r="J95" i="6"/>
  <c r="J130" i="6"/>
  <c r="BE221" i="6"/>
  <c r="BE240" i="6"/>
  <c r="BE244" i="6"/>
  <c r="BE155" i="6"/>
  <c r="BE233" i="6"/>
  <c r="BE246" i="6"/>
  <c r="BE139" i="6"/>
  <c r="BE147" i="6"/>
  <c r="BE159" i="6"/>
  <c r="BE171" i="6"/>
  <c r="BE241" i="6"/>
  <c r="BE248" i="6"/>
  <c r="BE151" i="6"/>
  <c r="BE167" i="6"/>
  <c r="BE175" i="6"/>
  <c r="BE179" i="6"/>
  <c r="BE196" i="6"/>
  <c r="BE200" i="6"/>
  <c r="BE208" i="6"/>
  <c r="BE238" i="6"/>
  <c r="BE239" i="6"/>
  <c r="BE242" i="6"/>
  <c r="E85" i="6"/>
  <c r="BE141" i="6"/>
  <c r="BE184" i="6"/>
  <c r="BE212" i="6"/>
  <c r="BE225" i="6"/>
  <c r="J96" i="5"/>
  <c r="F95" i="5"/>
  <c r="J121" i="5"/>
  <c r="BE129" i="5"/>
  <c r="BE132" i="5"/>
  <c r="BE149" i="5"/>
  <c r="BE152" i="5"/>
  <c r="E113" i="5"/>
  <c r="J123" i="5"/>
  <c r="BE158" i="5"/>
  <c r="BE136" i="5"/>
  <c r="BE146" i="5"/>
  <c r="BE155" i="5"/>
  <c r="BE167" i="5"/>
  <c r="BE142" i="5"/>
  <c r="BE161" i="5"/>
  <c r="BE164" i="5"/>
  <c r="J132" i="4"/>
  <c r="J101" i="4"/>
  <c r="F96" i="5"/>
  <c r="BE139" i="5"/>
  <c r="J96" i="4"/>
  <c r="J127" i="4"/>
  <c r="BE133" i="4"/>
  <c r="BE137" i="4"/>
  <c r="BE141" i="4"/>
  <c r="BE159" i="4"/>
  <c r="BE181" i="4"/>
  <c r="BE182" i="4"/>
  <c r="BE183" i="4"/>
  <c r="BE196" i="4"/>
  <c r="BE197" i="4"/>
  <c r="F128" i="4"/>
  <c r="BE160" i="4"/>
  <c r="BE164" i="4"/>
  <c r="BE187" i="4"/>
  <c r="BE203" i="4"/>
  <c r="F95" i="4"/>
  <c r="E117" i="4"/>
  <c r="BE135" i="4"/>
  <c r="BE155" i="4"/>
  <c r="BE192" i="4"/>
  <c r="BE212" i="4"/>
  <c r="BE140" i="4"/>
  <c r="BE143" i="4"/>
  <c r="BE150" i="4"/>
  <c r="BE154" i="4"/>
  <c r="BE176" i="4"/>
  <c r="BE188" i="4"/>
  <c r="BE195" i="4"/>
  <c r="BE207" i="4"/>
  <c r="BE136" i="4"/>
  <c r="BE139" i="4"/>
  <c r="BE170" i="4"/>
  <c r="BE171" i="4"/>
  <c r="BE172" i="4"/>
  <c r="BE180" i="4"/>
  <c r="BE214" i="4"/>
  <c r="BK132" i="3"/>
  <c r="J132" i="3" s="1"/>
  <c r="J34" i="3" s="1"/>
  <c r="J93" i="4"/>
  <c r="BE134" i="4"/>
  <c r="BE144" i="4"/>
  <c r="BE145" i="4"/>
  <c r="BE201" i="4"/>
  <c r="BE202" i="4"/>
  <c r="BE146" i="4"/>
  <c r="BE169" i="4"/>
  <c r="BE194" i="4"/>
  <c r="J93" i="3"/>
  <c r="J96" i="3"/>
  <c r="BE174" i="3"/>
  <c r="BE178" i="3"/>
  <c r="BE198" i="3"/>
  <c r="BE215" i="3"/>
  <c r="BE229" i="3"/>
  <c r="BK127" i="2"/>
  <c r="J127" i="2"/>
  <c r="J100" i="2"/>
  <c r="F96" i="3"/>
  <c r="BE157" i="3"/>
  <c r="BE161" i="3"/>
  <c r="BE211" i="3"/>
  <c r="E85" i="3"/>
  <c r="F128" i="3"/>
  <c r="BE134" i="3"/>
  <c r="BE149" i="3"/>
  <c r="BE202" i="3"/>
  <c r="J95" i="3"/>
  <c r="BE140" i="3"/>
  <c r="BE230" i="3"/>
  <c r="BE232" i="3"/>
  <c r="BE153" i="3"/>
  <c r="BE206" i="3"/>
  <c r="BE234" i="3"/>
  <c r="BE236" i="3"/>
  <c r="BE145" i="3"/>
  <c r="BE169" i="3"/>
  <c r="BE186" i="3"/>
  <c r="BE190" i="3"/>
  <c r="BE219" i="3"/>
  <c r="BE138" i="3"/>
  <c r="BE165" i="3"/>
  <c r="BE228" i="3"/>
  <c r="BE231" i="3"/>
  <c r="BE182" i="3"/>
  <c r="BE194" i="3"/>
  <c r="BE223" i="3"/>
  <c r="E85" i="2"/>
  <c r="J93" i="2"/>
  <c r="J123" i="2"/>
  <c r="BE155" i="2"/>
  <c r="F95" i="2"/>
  <c r="BE129" i="2"/>
  <c r="BE131" i="2"/>
  <c r="BE143" i="2"/>
  <c r="BE153" i="2"/>
  <c r="J96" i="2"/>
  <c r="BE145" i="2"/>
  <c r="BE151" i="2"/>
  <c r="BE134" i="2"/>
  <c r="BE138" i="2"/>
  <c r="BE147" i="2"/>
  <c r="BE149" i="2"/>
  <c r="BE136" i="2"/>
  <c r="BE141" i="2"/>
  <c r="F96" i="2"/>
  <c r="J38" i="2"/>
  <c r="AW97" i="1"/>
  <c r="F40" i="4"/>
  <c r="BC99" i="1"/>
  <c r="F39" i="5"/>
  <c r="BB101" i="1"/>
  <c r="F40" i="6"/>
  <c r="BC102" i="1"/>
  <c r="F41" i="8"/>
  <c r="BD105" i="1" s="1"/>
  <c r="F40" i="9"/>
  <c r="BC106" i="1"/>
  <c r="F39" i="11"/>
  <c r="BB109" i="1"/>
  <c r="F39" i="12"/>
  <c r="BB110" i="1"/>
  <c r="F36" i="16"/>
  <c r="BA115" i="1"/>
  <c r="F41" i="3"/>
  <c r="BD98" i="1"/>
  <c r="J38" i="4"/>
  <c r="AW99" i="1" s="1"/>
  <c r="F39" i="7"/>
  <c r="BB103" i="1"/>
  <c r="J38" i="8"/>
  <c r="AW105" i="1"/>
  <c r="J38" i="10"/>
  <c r="AW107" i="1"/>
  <c r="F38" i="11"/>
  <c r="BA109" i="1"/>
  <c r="F40" i="13"/>
  <c r="BC111" i="1"/>
  <c r="J36" i="15"/>
  <c r="AW114" i="1" s="1"/>
  <c r="F38" i="17"/>
  <c r="BC116" i="1" s="1"/>
  <c r="F40" i="2"/>
  <c r="BC97" i="1"/>
  <c r="F39" i="4"/>
  <c r="BB99" i="1"/>
  <c r="F38" i="6"/>
  <c r="BA102" i="1"/>
  <c r="F41" i="7"/>
  <c r="BD103" i="1"/>
  <c r="F40" i="10"/>
  <c r="BC107" i="1" s="1"/>
  <c r="F41" i="12"/>
  <c r="BD110" i="1" s="1"/>
  <c r="F39" i="14"/>
  <c r="BD112" i="1"/>
  <c r="F37" i="15"/>
  <c r="BB114" i="1"/>
  <c r="F37" i="16"/>
  <c r="BB115" i="1"/>
  <c r="F39" i="3"/>
  <c r="BB98" i="1"/>
  <c r="F38" i="4"/>
  <c r="BA99" i="1"/>
  <c r="F38" i="7"/>
  <c r="BA103" i="1" s="1"/>
  <c r="F39" i="8"/>
  <c r="BB105" i="1"/>
  <c r="F38" i="10"/>
  <c r="BA107" i="1" s="1"/>
  <c r="F40" i="11"/>
  <c r="BC109" i="1"/>
  <c r="J38" i="13"/>
  <c r="AW111" i="1" s="1"/>
  <c r="F37" i="14"/>
  <c r="BB112" i="1"/>
  <c r="F39" i="15"/>
  <c r="BD114" i="1" s="1"/>
  <c r="F39" i="17"/>
  <c r="BD116" i="1"/>
  <c r="F39" i="2"/>
  <c r="BB97" i="1" s="1"/>
  <c r="J38" i="3"/>
  <c r="AW98" i="1"/>
  <c r="F40" i="5"/>
  <c r="BC101" i="1" s="1"/>
  <c r="J38" i="7"/>
  <c r="AW103" i="1"/>
  <c r="F38" i="9"/>
  <c r="BA106" i="1" s="1"/>
  <c r="F39" i="10"/>
  <c r="BB107" i="1"/>
  <c r="F38" i="13"/>
  <c r="BA111" i="1" s="1"/>
  <c r="J36" i="14"/>
  <c r="AW112" i="1"/>
  <c r="F38" i="15"/>
  <c r="BC114" i="1" s="1"/>
  <c r="F36" i="17"/>
  <c r="BA116" i="1"/>
  <c r="AS95" i="1"/>
  <c r="AS94" i="1" s="1"/>
  <c r="F40" i="3"/>
  <c r="BC98" i="1"/>
  <c r="J38" i="5"/>
  <c r="AW101" i="1" s="1"/>
  <c r="J38" i="6"/>
  <c r="AW102" i="1"/>
  <c r="F40" i="7"/>
  <c r="BC103" i="1" s="1"/>
  <c r="F41" i="9"/>
  <c r="BD106" i="1"/>
  <c r="F41" i="11"/>
  <c r="BD109" i="1" s="1"/>
  <c r="F40" i="12"/>
  <c r="BC110" i="1"/>
  <c r="F38" i="14"/>
  <c r="BC112" i="1" s="1"/>
  <c r="F39" i="16"/>
  <c r="BD115" i="1"/>
  <c r="J36" i="17"/>
  <c r="AW116" i="1" s="1"/>
  <c r="F41" i="2"/>
  <c r="BD97" i="1"/>
  <c r="F38" i="3"/>
  <c r="BA98" i="1" s="1"/>
  <c r="F38" i="5"/>
  <c r="BA101" i="1"/>
  <c r="F41" i="6"/>
  <c r="BD102" i="1" s="1"/>
  <c r="F40" i="8"/>
  <c r="BC105" i="1"/>
  <c r="F39" i="9"/>
  <c r="BB106" i="1" s="1"/>
  <c r="J38" i="11"/>
  <c r="AW109" i="1"/>
  <c r="F38" i="12"/>
  <c r="BA110" i="1" s="1"/>
  <c r="F41" i="13"/>
  <c r="BD111" i="1"/>
  <c r="F36" i="15"/>
  <c r="BA114" i="1" s="1"/>
  <c r="F38" i="16"/>
  <c r="BC115" i="1"/>
  <c r="F38" i="2"/>
  <c r="BA97" i="1" s="1"/>
  <c r="F41" i="4"/>
  <c r="BD99" i="1"/>
  <c r="F41" i="5"/>
  <c r="BD101" i="1" s="1"/>
  <c r="F39" i="6"/>
  <c r="BB102" i="1"/>
  <c r="F38" i="8"/>
  <c r="BA105" i="1" s="1"/>
  <c r="J38" i="9"/>
  <c r="AW106" i="1"/>
  <c r="F41" i="10"/>
  <c r="BD107" i="1" s="1"/>
  <c r="F39" i="13"/>
  <c r="BB111" i="1"/>
  <c r="F36" i="14"/>
  <c r="BA112" i="1" s="1"/>
  <c r="J36" i="16"/>
  <c r="AW115" i="1"/>
  <c r="F37" i="17"/>
  <c r="BB116" i="1" s="1"/>
  <c r="R128" i="11" l="1"/>
  <c r="T127" i="5"/>
  <c r="BK128" i="11"/>
  <c r="J128" i="11" s="1"/>
  <c r="J34" i="11" s="1"/>
  <c r="AG109" i="1" s="1"/>
  <c r="AN109" i="1" s="1"/>
  <c r="P158" i="15"/>
  <c r="P131" i="15" s="1"/>
  <c r="AU114" i="1" s="1"/>
  <c r="T158" i="15"/>
  <c r="T131" i="15" s="1"/>
  <c r="BK130" i="10"/>
  <c r="J130" i="10"/>
  <c r="J100" i="10"/>
  <c r="P127" i="8"/>
  <c r="AU105" i="1"/>
  <c r="P132" i="9"/>
  <c r="AU106" i="1" s="1"/>
  <c r="P132" i="16"/>
  <c r="BK127" i="8"/>
  <c r="J127" i="8" s="1"/>
  <c r="J100" i="8" s="1"/>
  <c r="R131" i="17"/>
  <c r="T133" i="6"/>
  <c r="BK132" i="7"/>
  <c r="J132" i="7"/>
  <c r="J34" i="7" s="1"/>
  <c r="AG103" i="1" s="1"/>
  <c r="T131" i="16"/>
  <c r="T133" i="12"/>
  <c r="R127" i="5"/>
  <c r="BK131" i="4"/>
  <c r="J131" i="4"/>
  <c r="J34" i="4" s="1"/>
  <c r="AG99" i="1" s="1"/>
  <c r="AN99" i="1" s="1"/>
  <c r="BK133" i="6"/>
  <c r="J133" i="6"/>
  <c r="T130" i="10"/>
  <c r="R133" i="6"/>
  <c r="BK158" i="15"/>
  <c r="J158" i="15"/>
  <c r="J104" i="15"/>
  <c r="P132" i="3"/>
  <c r="AU98" i="1"/>
  <c r="R132" i="9"/>
  <c r="R132" i="15"/>
  <c r="R131" i="15" s="1"/>
  <c r="T131" i="4"/>
  <c r="R132" i="3"/>
  <c r="P127" i="5"/>
  <c r="AU101" i="1" s="1"/>
  <c r="P131" i="4"/>
  <c r="AU99" i="1"/>
  <c r="BK132" i="15"/>
  <c r="BK131" i="15" s="1"/>
  <c r="J131" i="15" s="1"/>
  <c r="J98" i="15" s="1"/>
  <c r="BK127" i="5"/>
  <c r="J127" i="5"/>
  <c r="J100" i="5" s="1"/>
  <c r="T131" i="13"/>
  <c r="R132" i="7"/>
  <c r="T132" i="7"/>
  <c r="T132" i="17"/>
  <c r="T131" i="17"/>
  <c r="R133" i="12"/>
  <c r="P133" i="6"/>
  <c r="AU102" i="1"/>
  <c r="R158" i="16"/>
  <c r="R131" i="16"/>
  <c r="P128" i="11"/>
  <c r="AU109" i="1" s="1"/>
  <c r="P131" i="13"/>
  <c r="AU111" i="1"/>
  <c r="P130" i="10"/>
  <c r="AU107" i="1" s="1"/>
  <c r="P131" i="17"/>
  <c r="AU116" i="1"/>
  <c r="R131" i="13"/>
  <c r="P132" i="7"/>
  <c r="AU103" i="1"/>
  <c r="P158" i="16"/>
  <c r="BK133" i="12"/>
  <c r="J133" i="12" s="1"/>
  <c r="J100" i="12" s="1"/>
  <c r="R130" i="10"/>
  <c r="R127" i="8"/>
  <c r="T132" i="9"/>
  <c r="P127" i="2"/>
  <c r="AU97" i="1"/>
  <c r="T127" i="2"/>
  <c r="BK132" i="16"/>
  <c r="BK131" i="16"/>
  <c r="J131" i="16"/>
  <c r="J98" i="16"/>
  <c r="BK132" i="17"/>
  <c r="J132" i="17"/>
  <c r="J99" i="17"/>
  <c r="BK158" i="16"/>
  <c r="J158" i="16" s="1"/>
  <c r="J104" i="16" s="1"/>
  <c r="J159" i="17"/>
  <c r="J105" i="17" s="1"/>
  <c r="BK123" i="14"/>
  <c r="J123" i="14"/>
  <c r="J98" i="14"/>
  <c r="AG98" i="1"/>
  <c r="AN98" i="1" s="1"/>
  <c r="J100" i="3"/>
  <c r="F37" i="4"/>
  <c r="AZ99" i="1" s="1"/>
  <c r="J37" i="7"/>
  <c r="AV103" i="1"/>
  <c r="AT103" i="1" s="1"/>
  <c r="BC104" i="1"/>
  <c r="AY104" i="1"/>
  <c r="F37" i="12"/>
  <c r="AZ110" i="1"/>
  <c r="BC113" i="1"/>
  <c r="AY113" i="1"/>
  <c r="BA113" i="1"/>
  <c r="AW113" i="1" s="1"/>
  <c r="BB113" i="1"/>
  <c r="AX113" i="1"/>
  <c r="F37" i="2"/>
  <c r="AZ97" i="1" s="1"/>
  <c r="F37" i="5"/>
  <c r="AZ101" i="1"/>
  <c r="BA100" i="1"/>
  <c r="AW100" i="1"/>
  <c r="F37" i="8"/>
  <c r="AZ105" i="1"/>
  <c r="J34" i="9"/>
  <c r="AG106" i="1" s="1"/>
  <c r="J37" i="10"/>
  <c r="AV107" i="1"/>
  <c r="AT107" i="1"/>
  <c r="BC108" i="1"/>
  <c r="AY108" i="1"/>
  <c r="J35" i="15"/>
  <c r="AV114" i="1"/>
  <c r="AT114" i="1"/>
  <c r="J34" i="6"/>
  <c r="AG102" i="1" s="1"/>
  <c r="AN102" i="1" s="1"/>
  <c r="J37" i="4"/>
  <c r="AV99" i="1"/>
  <c r="AT99" i="1"/>
  <c r="F37" i="7"/>
  <c r="AZ103" i="1"/>
  <c r="BA104" i="1"/>
  <c r="AW104" i="1"/>
  <c r="J37" i="12"/>
  <c r="AV110" i="1"/>
  <c r="AT110" i="1"/>
  <c r="F35" i="17"/>
  <c r="AZ116" i="1" s="1"/>
  <c r="J37" i="3"/>
  <c r="AV98" i="1"/>
  <c r="AT98" i="1"/>
  <c r="BD100" i="1"/>
  <c r="J37" i="9"/>
  <c r="AV106" i="1"/>
  <c r="AT106" i="1"/>
  <c r="F37" i="13"/>
  <c r="AZ111" i="1" s="1"/>
  <c r="BD113" i="1"/>
  <c r="J34" i="2"/>
  <c r="AG97" i="1" s="1"/>
  <c r="BB96" i="1"/>
  <c r="BA96" i="1"/>
  <c r="AW96" i="1"/>
  <c r="BD96" i="1"/>
  <c r="J37" i="5"/>
  <c r="AV101" i="1"/>
  <c r="AT101" i="1"/>
  <c r="BC100" i="1"/>
  <c r="AY100" i="1" s="1"/>
  <c r="J37" i="8"/>
  <c r="AV105" i="1"/>
  <c r="AT105" i="1" s="1"/>
  <c r="F37" i="10"/>
  <c r="AZ107" i="1"/>
  <c r="BA108" i="1"/>
  <c r="AW108" i="1"/>
  <c r="F35" i="15"/>
  <c r="AZ114" i="1"/>
  <c r="F37" i="3"/>
  <c r="AZ98" i="1" s="1"/>
  <c r="BB100" i="1"/>
  <c r="AX100" i="1"/>
  <c r="F37" i="9"/>
  <c r="AZ106" i="1" s="1"/>
  <c r="J37" i="13"/>
  <c r="AV111" i="1"/>
  <c r="AT111" i="1"/>
  <c r="J35" i="17"/>
  <c r="AV116" i="1" s="1"/>
  <c r="AT116" i="1" s="1"/>
  <c r="J37" i="2"/>
  <c r="AV97" i="1" s="1"/>
  <c r="AT97" i="1" s="1"/>
  <c r="F37" i="6"/>
  <c r="AZ102" i="1"/>
  <c r="BD104" i="1"/>
  <c r="F37" i="11"/>
  <c r="AZ109" i="1"/>
  <c r="BB108" i="1"/>
  <c r="AX108" i="1"/>
  <c r="J34" i="13"/>
  <c r="AG111" i="1"/>
  <c r="F35" i="14"/>
  <c r="AZ112" i="1" s="1"/>
  <c r="J35" i="16"/>
  <c r="AV115" i="1"/>
  <c r="AT115" i="1"/>
  <c r="BC96" i="1"/>
  <c r="AY96" i="1"/>
  <c r="J37" i="6"/>
  <c r="AV102" i="1"/>
  <c r="AT102" i="1"/>
  <c r="BB104" i="1"/>
  <c r="AX104" i="1"/>
  <c r="J37" i="11"/>
  <c r="AV109" i="1"/>
  <c r="AT109" i="1"/>
  <c r="BD108" i="1"/>
  <c r="J35" i="14"/>
  <c r="AV112" i="1"/>
  <c r="AT112" i="1"/>
  <c r="F35" i="16"/>
  <c r="AZ115" i="1" s="1"/>
  <c r="P131" i="16" l="1"/>
  <c r="AU115" i="1"/>
  <c r="AU113" i="1" s="1"/>
  <c r="J132" i="16"/>
  <c r="J99" i="16"/>
  <c r="BK131" i="17"/>
  <c r="J131" i="17" s="1"/>
  <c r="J98" i="17" s="1"/>
  <c r="J132" i="15"/>
  <c r="J99" i="15" s="1"/>
  <c r="J100" i="6"/>
  <c r="J100" i="4"/>
  <c r="J100" i="7"/>
  <c r="J100" i="11"/>
  <c r="AN111" i="1"/>
  <c r="J43" i="13"/>
  <c r="J43" i="11"/>
  <c r="AN106" i="1"/>
  <c r="J43" i="9"/>
  <c r="J43" i="7"/>
  <c r="J43" i="6"/>
  <c r="J43" i="4"/>
  <c r="AN97" i="1"/>
  <c r="J43" i="3"/>
  <c r="J43" i="2"/>
  <c r="AN103" i="1"/>
  <c r="AG96" i="1"/>
  <c r="AU108" i="1"/>
  <c r="J34" i="8"/>
  <c r="AG105" i="1"/>
  <c r="J34" i="10"/>
  <c r="AG107" i="1"/>
  <c r="J32" i="15"/>
  <c r="AG114" i="1" s="1"/>
  <c r="AZ100" i="1"/>
  <c r="AV100" i="1"/>
  <c r="AT100" i="1"/>
  <c r="J32" i="14"/>
  <c r="AG112" i="1"/>
  <c r="AN112" i="1"/>
  <c r="AU104" i="1"/>
  <c r="AU100" i="1"/>
  <c r="AX96" i="1"/>
  <c r="BB95" i="1"/>
  <c r="AZ113" i="1"/>
  <c r="AV113" i="1"/>
  <c r="AT113" i="1"/>
  <c r="AU96" i="1"/>
  <c r="AU95" i="1" s="1"/>
  <c r="AU94" i="1" s="1"/>
  <c r="J34" i="12"/>
  <c r="AG110" i="1"/>
  <c r="J34" i="5"/>
  <c r="AG101" i="1" s="1"/>
  <c r="AG100" i="1" s="1"/>
  <c r="AZ104" i="1"/>
  <c r="AV104" i="1" s="1"/>
  <c r="AT104" i="1" s="1"/>
  <c r="BA95" i="1"/>
  <c r="AW95" i="1"/>
  <c r="J32" i="16"/>
  <c r="AG115" i="1"/>
  <c r="AZ108" i="1"/>
  <c r="AV108" i="1"/>
  <c r="AT108" i="1"/>
  <c r="AZ96" i="1"/>
  <c r="BD95" i="1"/>
  <c r="BC95" i="1"/>
  <c r="AY95" i="1" s="1"/>
  <c r="J43" i="10" l="1"/>
  <c r="J43" i="8"/>
  <c r="J41" i="16"/>
  <c r="J43" i="12"/>
  <c r="J41" i="15"/>
  <c r="J43" i="5"/>
  <c r="J41" i="14"/>
  <c r="AN107" i="1"/>
  <c r="AN114" i="1"/>
  <c r="AN110" i="1"/>
  <c r="AN101" i="1"/>
  <c r="AN105" i="1"/>
  <c r="AG108" i="1"/>
  <c r="AN115" i="1"/>
  <c r="AN100" i="1"/>
  <c r="AN108" i="1"/>
  <c r="BD94" i="1"/>
  <c r="W33" i="1"/>
  <c r="BB94" i="1"/>
  <c r="W31" i="1"/>
  <c r="AG104" i="1"/>
  <c r="AX95" i="1"/>
  <c r="BC94" i="1"/>
  <c r="W32" i="1"/>
  <c r="J32" i="17"/>
  <c r="AG116" i="1"/>
  <c r="AG113" i="1"/>
  <c r="AV96" i="1"/>
  <c r="AT96" i="1"/>
  <c r="AN96" i="1"/>
  <c r="AZ95" i="1"/>
  <c r="AV95" i="1"/>
  <c r="AT95" i="1"/>
  <c r="BA94" i="1"/>
  <c r="W30" i="1"/>
  <c r="J41" i="17" l="1"/>
  <c r="AN116" i="1"/>
  <c r="AN113" i="1"/>
  <c r="AN104" i="1"/>
  <c r="AX94" i="1"/>
  <c r="AG95" i="1"/>
  <c r="AG94" i="1" s="1"/>
  <c r="AK26" i="1" s="1"/>
  <c r="AY94" i="1"/>
  <c r="AZ94" i="1"/>
  <c r="W29" i="1"/>
  <c r="AW94" i="1"/>
  <c r="AK30" i="1" s="1"/>
  <c r="AN95" i="1" l="1"/>
  <c r="AV94" i="1"/>
  <c r="AK29" i="1"/>
  <c r="AK35" i="1"/>
  <c r="AT94" i="1" l="1"/>
  <c r="AN94" i="1"/>
</calcChain>
</file>

<file path=xl/sharedStrings.xml><?xml version="1.0" encoding="utf-8"?>
<sst xmlns="http://schemas.openxmlformats.org/spreadsheetml/2006/main" count="16788" uniqueCount="851">
  <si>
    <t>Export Komplet</t>
  </si>
  <si>
    <t/>
  </si>
  <si>
    <t>2.0</t>
  </si>
  <si>
    <t>ZAMOK</t>
  </si>
  <si>
    <t>False</t>
  </si>
  <si>
    <t>{ff033b94-e318-4540-9de3-b80a3b79a2e0}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</si>
  <si>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</si>
  <si>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</si>
  <si>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</si>
  <si>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</si>
  <si>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</si>
  <si>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</si>
  <si>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0,00001</t>
  </si>
  <si>
    <t>Kód:</t>
  </si>
  <si>
    <t>R198_R2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</si>
  <si>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</si>
  <si>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</si>
  <si>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 198 – IP1a, IP1b, IP2 a IP3 v k. ú. Černožice n. Labem - Sadové úpravy</t>
  </si>
  <si>
    <t>KSO:</t>
  </si>
  <si>
    <t>CC-CZ:</t>
  </si>
  <si>
    <t>Místo:</t>
  </si>
  <si>
    <t>Černožice n. Labem</t>
  </si>
  <si>
    <t>Datum:</t>
  </si>
  <si>
    <t>26. 9. 2024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</si>
  <si>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</si>
  <si>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</si>
  <si>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</si>
  <si>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</si>
  <si>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</si>
  <si>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</si>
  <si>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</si>
  <si>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</si>
  <si>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</si>
  <si>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</si>
  <si>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Ceny uvedené v rozpočtu zahrnují veškeré náklady potřebné k dokončení díla dle technické zprávy a grafických příloh, a to  včetně nákladů režijních, nákladů na dopravu, nákladů na zařízení staveniště, apod. Pokud nějaká položka chybí,  má se za to, že je rozpuštěna v ostatních položkách.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</si>
  <si>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</si>
  <si>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</si>
  <si>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</si>
  <si>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</si>
  <si>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</si>
  <si>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</si>
  <si>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</si>
  <si>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</si>
  <si>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</si>
  <si>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</si>
  <si>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</si>
  <si>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</si>
  <si>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</si>
  <si>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</si>
  <si>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</si>
  <si>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</si>
  <si>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</si>
  <si>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</si>
  <si>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</si>
  <si>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</si>
  <si>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</si>
  <si>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</si>
  <si>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</si>
  <si>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</si>
  <si>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</si>
  <si>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</si>
  <si>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</si>
  <si>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</si>
  <si>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</si>
  <si>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</si>
  <si>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</si>
  <si>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</si>
  <si>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</si>
  <si>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</si>
  <si>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</si>
  <si>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</si>
  <si>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</si>
  <si>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</si>
  <si>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</si>
  <si>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</si>
  <si>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</si>
  <si>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</si>
  <si>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</si>
  <si>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</si>
  <si>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IP</t>
  </si>
  <si>
    <t>Interakční prvky</t>
  </si>
  <si>
    <t>STA</t>
  </si>
  <si>
    <t>1</t>
  </si>
  <si>
    <t>{b405eba0-6ad6-433c-b6aa-7968d7bab3b9}</t>
  </si>
  <si>
    <t>2</t>
  </si>
  <si>
    <t>SO–01</t>
  </si>
  <si>
    <t xml:space="preserve"> Interakční prvek IP1a</t>
  </si>
  <si>
    <t>Soupis</t>
  </si>
  <si>
    <t>{156a5cfe-84ba-4db1-a81f-cf99c3c2734d}</t>
  </si>
  <si>
    <t>/</t>
  </si>
  <si>
    <t>SO–01 IP1a_RM</t>
  </si>
  <si>
    <t>Rostlinný materiál</t>
  </si>
  <si>
    <t>3</t>
  </si>
  <si>
    <t>{6391a713-2bb8-4e7a-938d-57b0b1669813}</t>
  </si>
  <si>
    <t>SO–01 IP1a_OM</t>
  </si>
  <si>
    <t>Ostatní materiál</t>
  </si>
  <si>
    <t>{ebdf5d73-d300-42a5-9d1d-39cd3c2b7aed}</t>
  </si>
  <si>
    <t>SO–01 IP1a_ZP</t>
  </si>
  <si>
    <t xml:space="preserve"> Zahradnické práce</t>
  </si>
  <si>
    <t>{f8e65ee0-fc46-4afd-b243-d1fddd372b45}</t>
  </si>
  <si>
    <t>SO–02</t>
  </si>
  <si>
    <t>Interakční prvek IP1b</t>
  </si>
  <si>
    <t>{69c65cd3-8125-402e-91bd-f42f3a77e710}</t>
  </si>
  <si>
    <t>SO–02 IP1b_RM</t>
  </si>
  <si>
    <t>{44054d7a-b2a3-402f-a51c-f85501a72341}</t>
  </si>
  <si>
    <t>SO–02 IP1b_OM</t>
  </si>
  <si>
    <t xml:space="preserve"> Ostatní materiál</t>
  </si>
  <si>
    <t>{a68c18e0-5932-4cb6-bce3-b2c623508ed4}</t>
  </si>
  <si>
    <t>SO–02 IP1b_ZP</t>
  </si>
  <si>
    <t>Zahradnické práce</t>
  </si>
  <si>
    <t>{a6073cac-491c-4913-88b9-3106514afcdd}</t>
  </si>
  <si>
    <t>SO–03</t>
  </si>
  <si>
    <t>Interakční prvek IP2</t>
  </si>
  <si>
    <t>{9b44e82f-f847-4f9b-b439-94ed3741aab7}</t>
  </si>
  <si>
    <t>SO–03 IP2_RM</t>
  </si>
  <si>
    <t xml:space="preserve"> Rostlinný materiál</t>
  </si>
  <si>
    <t>{7b8842f3-c039-46cb-a525-42759130f61e}</t>
  </si>
  <si>
    <t>SO–03 IP2_OM</t>
  </si>
  <si>
    <t>{fb97d276-9283-4185-88a1-9671b0b6adc5}</t>
  </si>
  <si>
    <t>SO–03 IP2_ZP</t>
  </si>
  <si>
    <t>{206ada0a-011c-450f-ad72-e7636c0968c2}</t>
  </si>
  <si>
    <t>SO–04</t>
  </si>
  <si>
    <t>Interakční prvek IP3</t>
  </si>
  <si>
    <t>{97a1c537-ee93-4bf6-9656-a76860220bb4}</t>
  </si>
  <si>
    <t>SO–04 IP3_RM</t>
  </si>
  <si>
    <t>{cdcdba5a-ab22-4a65-b809-ffe5b6be12a8}</t>
  </si>
  <si>
    <t>SO–04 IP3</t>
  </si>
  <si>
    <t>{29e00cfe-ead8-460a-baed-0aa9f1a95800}</t>
  </si>
  <si>
    <t>SO–04 IP3_ZP</t>
  </si>
  <si>
    <t>{0c5a28ad-df46-4c65-ad95-9f993a5b6bd2}</t>
  </si>
  <si>
    <t>VON</t>
  </si>
  <si>
    <t xml:space="preserve">Vedlejší a ostatní náklady </t>
  </si>
  <si>
    <t>{571f93b3-f257-46e2-a2af-b51d8a0e64bb}</t>
  </si>
  <si>
    <t>SO 05_07</t>
  </si>
  <si>
    <t>SO–05, SO-06 a SO-07</t>
  </si>
  <si>
    <t>{2843684b-22b7-4435-9dca-3531209ab10f}</t>
  </si>
  <si>
    <t>SO–05</t>
  </si>
  <si>
    <t>Násl. péče 1. VEG</t>
  </si>
  <si>
    <t>{d34107db-5aea-46cd-9692-eaafbc71400c}</t>
  </si>
  <si>
    <t>SO–06</t>
  </si>
  <si>
    <t>Násl. péče 2. VEG</t>
  </si>
  <si>
    <t>{5af6a79f-4b33-45c6-a42a-f0b5cd8cdcc4}</t>
  </si>
  <si>
    <t>SO–07</t>
  </si>
  <si>
    <t>Násl. péče 3. VEG</t>
  </si>
  <si>
    <t>{5d57f16e-3b15-464c-9382-2eb4d929aa8f}</t>
  </si>
  <si>
    <t>KRYCÍ LIST SOUPISU PRACÍ</t>
  </si>
  <si>
    <t>Objekt:</t>
  </si>
  <si>
    <t>IP - Interakční prvky</t>
  </si>
  <si>
    <t>Soupis:</t>
  </si>
  <si>
    <t>SO–01 -  Interakční prvek IP1a</t>
  </si>
  <si>
    <t>Úroveň 3:</t>
  </si>
  <si>
    <t>SO–01 IP1a_RM - Rostlinný materiál</t>
  </si>
  <si>
    <t>REKAPITULACE ČLENĚNÍ SOUPISU PRACÍ</t>
  </si>
  <si>
    <t>Kód dílu - Popis</t>
  </si>
  <si>
    <t>Cena celkem [CZK]</t>
  </si>
  <si>
    <t>Náklady ze soupisu prací</t>
  </si>
  <si>
    <t>-1</t>
  </si>
  <si>
    <t>D1 - Listnaté stromy – vzrostlé stromy</t>
  </si>
  <si>
    <t>D2 - Ovocné stromy – vysokokmeny</t>
  </si>
  <si>
    <t>D3 - Listnaté keře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</si>
  <si>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</si>
  <si>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</si>
  <si>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</si>
  <si>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</si>
  <si>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</si>
  <si>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</si>
  <si>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</si>
  <si>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</si>
  <si>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</si>
  <si>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</si>
  <si>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</si>
  <si>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</si>
  <si>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</si>
  <si>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</si>
  <si>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Listnaté stromy – vzrostlé stromy</t>
  </si>
  <si>
    <t>ROZPOCET</t>
  </si>
  <si>
    <t>M</t>
  </si>
  <si>
    <t>Pol1</t>
  </si>
  <si>
    <t>Acer campestre Ok 8–10 cm, bal, nasazení 2 m</t>
  </si>
  <si>
    <t>ks</t>
  </si>
  <si>
    <t>8</t>
  </si>
  <si>
    <t>4</t>
  </si>
  <si>
    <t>VV</t>
  </si>
  <si>
    <t>3*(1+1) + 2*1 "ks</t>
  </si>
  <si>
    <t>Pol2</t>
  </si>
  <si>
    <t>Acer platanoides Ok 8–10 cm, bal, nasazení 2 m</t>
  </si>
  <si>
    <t>2*(1+1) "ks</t>
  </si>
  <si>
    <t>D2</t>
  </si>
  <si>
    <t>Ovocné stromy – vysokokmeny</t>
  </si>
  <si>
    <t>Pol3</t>
  </si>
  <si>
    <t>Malus domestica Vysokokmen, prostokořenný</t>
  </si>
  <si>
    <t>6</t>
  </si>
  <si>
    <t>1 + 1 + 3*(1+1) + 2*(1+1)   "ks</t>
  </si>
  <si>
    <t>Pol4</t>
  </si>
  <si>
    <t>Prunus avium Vysokokmen, prostokořenný</t>
  </si>
  <si>
    <t>3*1 + 2*(1+1)  " ks</t>
  </si>
  <si>
    <t>5</t>
  </si>
  <si>
    <t>Pol5</t>
  </si>
  <si>
    <t>Prunus domestica Vysokokmen, prostokořenný</t>
  </si>
  <si>
    <t>10</t>
  </si>
  <si>
    <t>1 + 1 + 1 + 3*(1+1) + 2*(1+1) "ks</t>
  </si>
  <si>
    <t>D3</t>
  </si>
  <si>
    <t>Listnaté keře</t>
  </si>
  <si>
    <t>Pol6</t>
  </si>
  <si>
    <t>Corylus avellana 30-40 cm, bal, K1l</t>
  </si>
  <si>
    <t>3*8 "ks</t>
  </si>
  <si>
    <t>7</t>
  </si>
  <si>
    <t>Pol7</t>
  </si>
  <si>
    <t>Crataegus laevigata 30-40 cm, bal, K1l</t>
  </si>
  <si>
    <t>14</t>
  </si>
  <si>
    <t>3*8 + 2*8 "ks</t>
  </si>
  <si>
    <t>Pol8</t>
  </si>
  <si>
    <t>Euonymus europaeus 30-40 cm, bal, K1l</t>
  </si>
  <si>
    <t>16</t>
  </si>
  <si>
    <t>3*8 + 2*(12+8) " ks</t>
  </si>
  <si>
    <t>9</t>
  </si>
  <si>
    <t>Pol9</t>
  </si>
  <si>
    <t>Ligustrum vulgare 30-40 cm, bal, K1l</t>
  </si>
  <si>
    <t>18</t>
  </si>
  <si>
    <t>3*9 "ks</t>
  </si>
  <si>
    <t>Pol10</t>
  </si>
  <si>
    <t>Lonicera xylosteum 30-40 cm, bal, K1l</t>
  </si>
  <si>
    <t>20</t>
  </si>
  <si>
    <t>3*8 + 2*11 "ks</t>
  </si>
  <si>
    <t>11</t>
  </si>
  <si>
    <t>Pol11</t>
  </si>
  <si>
    <t>Prunus spinosa 30-40 cm, bal, K1l</t>
  </si>
  <si>
    <t>22</t>
  </si>
  <si>
    <t>3*12 + 2*11 "ks</t>
  </si>
  <si>
    <t>Pol12</t>
  </si>
  <si>
    <t>Rosa canina 30-40 cm, bal, K1l</t>
  </si>
  <si>
    <t>24</t>
  </si>
  <si>
    <t>3*(11+7) + 2*9 "ks</t>
  </si>
  <si>
    <t>13</t>
  </si>
  <si>
    <t>Pol13</t>
  </si>
  <si>
    <t>Sambucus nigra 30-40 cm, bal, K1l</t>
  </si>
  <si>
    <t>26</t>
  </si>
  <si>
    <t>2*10 "ks</t>
  </si>
  <si>
    <t>SO–01 IP1a_OM - Ostatní materiál</t>
  </si>
  <si>
    <t>D1 - PŘÍPRAVA STANOVIŠTĚ</t>
  </si>
  <si>
    <t>D2 - ZALOŽENÍ TRÁVNÍKU</t>
  </si>
  <si>
    <t>D3 - VÝSADBA VZROSTLÝCH STROMŮ</t>
  </si>
  <si>
    <t>D4 - VÝSADBA OVOCNÝCH STROMŮ – VYSOKOKMENŮ</t>
  </si>
  <si>
    <t>D5 - VÝSADBA KEŘOVÝCH SKUPIN</t>
  </si>
  <si>
    <t>D6 - OPLOCENKA</t>
  </si>
  <si>
    <t>D7 - BIDÉLKA PRO DRAVCE</t>
  </si>
  <si>
    <t>D8 - DOPRAVA</t>
  </si>
  <si>
    <t>PŘÍPRAVA STANOVIŠTĚ</t>
  </si>
  <si>
    <t>Pol14</t>
  </si>
  <si>
    <t>Herbicid před výsadbou – Glyfosát (např.: Roundup), 0,0005 l/m2</t>
  </si>
  <si>
    <t>l</t>
  </si>
  <si>
    <t>m2*l</t>
  </si>
  <si>
    <t>1916*0,0005</t>
  </si>
  <si>
    <t>Součet</t>
  </si>
  <si>
    <t>Pol15</t>
  </si>
  <si>
    <t>Akátové kůly k ohraničení pozemku, štípané, délka 2,0m, tl. 15cm</t>
  </si>
  <si>
    <t>ZALOŽENÍ TRÁVNÍKU</t>
  </si>
  <si>
    <t>Pol16</t>
  </si>
  <si>
    <t>Travní semeno,složení viz  TZ, výsevek 15 g/m2</t>
  </si>
  <si>
    <t>kg</t>
  </si>
  <si>
    <t>m2*kg</t>
  </si>
  <si>
    <t>1701*0,015</t>
  </si>
  <si>
    <t>VÝSADBA VZROSTLÝCH STROMŮ</t>
  </si>
  <si>
    <t>Pol17</t>
  </si>
  <si>
    <t>Hydrogel, pod stromy, 0,3 kg/ks</t>
  </si>
  <si>
    <t>ks*kg</t>
  </si>
  <si>
    <t>12*0,3</t>
  </si>
  <si>
    <t>Pol18</t>
  </si>
  <si>
    <t>Tabletové hnojivo ke dřevinám – Silvamix, 40 g/ks</t>
  </si>
  <si>
    <t>12*0,04</t>
  </si>
  <si>
    <t>Pol19</t>
  </si>
  <si>
    <t>Kůly dřevěné, kotvení listnáčů, 3 ks/ks, soustružené kůly s fazetou, průřez kruh, tl. 8 cm, délka 2,5 m</t>
  </si>
  <si>
    <t>ks*ks</t>
  </si>
  <si>
    <t>12*3</t>
  </si>
  <si>
    <t>Pol20</t>
  </si>
  <si>
    <t>Dřevěné příčky půlené – délka 60 cm, 3 ks/listnáč</t>
  </si>
  <si>
    <t>Pol21</t>
  </si>
  <si>
    <t>Úvazek 1,8 m á 1 strom, na průřezu plochý</t>
  </si>
  <si>
    <t>bm</t>
  </si>
  <si>
    <t>ks*m</t>
  </si>
  <si>
    <t>12*1,8</t>
  </si>
  <si>
    <t>Pol22</t>
  </si>
  <si>
    <t>Jutový pás šíře 15 cm – bandáž kmene –7 m á 1 strom</t>
  </si>
  <si>
    <t>m2</t>
  </si>
  <si>
    <t>ks*m*m</t>
  </si>
  <si>
    <t>12*7*0,15</t>
  </si>
  <si>
    <t>Pol23</t>
  </si>
  <si>
    <t>Voda zálivková – zálivka stromů 100 l/ks, opakování 2x</t>
  </si>
  <si>
    <t>ks*l</t>
  </si>
  <si>
    <t>12*100*2</t>
  </si>
  <si>
    <t>D4</t>
  </si>
  <si>
    <t>VÝSADBA OVOCNÝCH STROMŮ – VYSOKOKMENŮ</t>
  </si>
  <si>
    <t>Pol24</t>
  </si>
  <si>
    <t>Hydrogel, pod stromy, 0,1 kg/ks</t>
  </si>
  <si>
    <t>32*0,1</t>
  </si>
  <si>
    <t>Pol25</t>
  </si>
  <si>
    <t>Tabletové hnojivo ke dřevinám – Silvamix, 20 g/ks</t>
  </si>
  <si>
    <t>32*0,02</t>
  </si>
  <si>
    <t>32*3</t>
  </si>
  <si>
    <t>28</t>
  </si>
  <si>
    <t>15</t>
  </si>
  <si>
    <t>30</t>
  </si>
  <si>
    <t>32*1,8</t>
  </si>
  <si>
    <t>Pol26</t>
  </si>
  <si>
    <t>Pletivo pozinkované, vhodné k individuální ochraně dřevin, výška 1,8 m, 2,5 bm/ks</t>
  </si>
  <si>
    <t>32</t>
  </si>
  <si>
    <t>ks*bm</t>
  </si>
  <si>
    <t>5*2,5</t>
  </si>
  <si>
    <t>17</t>
  </si>
  <si>
    <t>Pol27</t>
  </si>
  <si>
    <t>Nátěr proti okusu, 0,006 kg/sazenice</t>
  </si>
  <si>
    <t>34</t>
  </si>
  <si>
    <t>5*0,006</t>
  </si>
  <si>
    <t>Pol28</t>
  </si>
  <si>
    <t>Drcená štěpka do stromových mís (vrstva 8 cm – jemná), 1 ks/0,08 m3</t>
  </si>
  <si>
    <t>m3</t>
  </si>
  <si>
    <t>36</t>
  </si>
  <si>
    <t>ks*m3</t>
  </si>
  <si>
    <t>5*0,08</t>
  </si>
  <si>
    <t>19</t>
  </si>
  <si>
    <t>Pol29</t>
  </si>
  <si>
    <t>Voda zálivková – zálivka stromů 50 l/ks, opakování 2x</t>
  </si>
  <si>
    <t>38</t>
  </si>
  <si>
    <t>32*50*2</t>
  </si>
  <si>
    <t>D5</t>
  </si>
  <si>
    <t>VÝSADBA KEŘOVÝCH SKUPIN</t>
  </si>
  <si>
    <t>Pol30</t>
  </si>
  <si>
    <t>Hydrogel, pod keře, 0,02 kg/ks</t>
  </si>
  <si>
    <t>40</t>
  </si>
  <si>
    <t>351*0,02</t>
  </si>
  <si>
    <t>Pol31</t>
  </si>
  <si>
    <t>Kůl dřevěný, délka 1,2 m, průměr 5 cm</t>
  </si>
  <si>
    <t>42</t>
  </si>
  <si>
    <t>351*1</t>
  </si>
  <si>
    <t>Pol32</t>
  </si>
  <si>
    <t>Drcená štěpka do keřových výsadeb (vrstva 8 cm)</t>
  </si>
  <si>
    <t>44</t>
  </si>
  <si>
    <t>m2*m</t>
  </si>
  <si>
    <t>215*0,08</t>
  </si>
  <si>
    <t>23</t>
  </si>
  <si>
    <t>Pol33</t>
  </si>
  <si>
    <t>Voda zálivková – zálivka keřových porostů 5 l/ks, opakování 2x</t>
  </si>
  <si>
    <t>46</t>
  </si>
  <si>
    <t>351*5*2</t>
  </si>
  <si>
    <t>D6</t>
  </si>
  <si>
    <t>OPLOCENKA</t>
  </si>
  <si>
    <t>Pol34</t>
  </si>
  <si>
    <t>Sloupek dřevěný, průměr 10 cm, průřez kruhu, vzdálenost sloupků 2,5 m</t>
  </si>
  <si>
    <t>48</t>
  </si>
  <si>
    <t>25</t>
  </si>
  <si>
    <t>Pol35</t>
  </si>
  <si>
    <t>Boční vzpěry v rozích a na každém třetím sloupku</t>
  </si>
  <si>
    <t>50</t>
  </si>
  <si>
    <t>Pol36</t>
  </si>
  <si>
    <t>Pletivo pozinkované výšky 1,6m, průměr drátu 2 mm, vzdálenost drátů 150 mm, 23 vodorovných drátů</t>
  </si>
  <si>
    <t>52</t>
  </si>
  <si>
    <t>27</t>
  </si>
  <si>
    <t>Pol37</t>
  </si>
  <si>
    <t>Branka do oplocenky</t>
  </si>
  <si>
    <t>54</t>
  </si>
  <si>
    <t>Pol38</t>
  </si>
  <si>
    <t>Drobný materiál, kolíky, spojovací materiál</t>
  </si>
  <si>
    <t>suma</t>
  </si>
  <si>
    <t>56</t>
  </si>
  <si>
    <t>D7</t>
  </si>
  <si>
    <t>BIDÉLKA PRO DRAVCE</t>
  </si>
  <si>
    <t>29</t>
  </si>
  <si>
    <t>Pol39</t>
  </si>
  <si>
    <t>Bidélko pro dravce, dřevěná konstrukce ve tvaru písmene T</t>
  </si>
  <si>
    <t>58</t>
  </si>
  <si>
    <t>D8</t>
  </si>
  <si>
    <t>DOPRAVA</t>
  </si>
  <si>
    <t>Pol40</t>
  </si>
  <si>
    <t>Doprava ostatních materiálů a rostlin</t>
  </si>
  <si>
    <t>60</t>
  </si>
  <si>
    <t>SO–01 IP1a_ZP -  Zahradnické práce</t>
  </si>
  <si>
    <t>D2 - ZALOŽENÍ LUČNÍHO TRÁVNÍKU</t>
  </si>
  <si>
    <t>K</t>
  </si>
  <si>
    <t>R</t>
  </si>
  <si>
    <t>Zatlučení akátových kůlů tl. 15 cm, štípaných v délce 1,5 m nad zem (celková délka 2,0 m)</t>
  </si>
  <si>
    <t>184813511</t>
  </si>
  <si>
    <t>Chemické odplevelení před založením kultury postřikem na široko v rovině a svahu do 1:5 ručně</t>
  </si>
  <si>
    <t>183403114</t>
  </si>
  <si>
    <t>Obdělání půdy kultivátorováním v rovině a svahu do 1:5</t>
  </si>
  <si>
    <t>183403153</t>
  </si>
  <si>
    <t>Obdělání půdy hrabáním v rovině a svahu do 1:5</t>
  </si>
  <si>
    <t>183403161</t>
  </si>
  <si>
    <t>Obdělání půdy válením v rovině a svahu do 1:5</t>
  </si>
  <si>
    <t>ZALOŽENÍ LUČNÍHO TRÁVNÍKU</t>
  </si>
  <si>
    <t>181451121</t>
  </si>
  <si>
    <t>Založení lučního trávníku výsevem plochy přes 1000 m2 v rovině a ve svahu do 1:5</t>
  </si>
  <si>
    <t>889740006</t>
  </si>
  <si>
    <t>111151331</t>
  </si>
  <si>
    <t>Pokosení trávníku lučního plochy přes 10 000 m2 s odvozem do 20 km v rovině a svahu do 1:5</t>
  </si>
  <si>
    <t>119005153</t>
  </si>
  <si>
    <t>Vytyčení výsadeb s rozmístěním solitérních rostlin do 50 kusů</t>
  </si>
  <si>
    <t>183101115</t>
  </si>
  <si>
    <t>Hloubení jamek bez výměny půdy zeminy skupiny 1 až 4 objem přes 0,125 do 0,4 m3 v rovině a svahu do 1:5</t>
  </si>
  <si>
    <t>184102114</t>
  </si>
  <si>
    <t>Výsadba dřeviny s balem D přes 0,4 do 0,5 m do jamky se zalitím v rovině a svahu do 1:5</t>
  </si>
  <si>
    <t>185802114</t>
  </si>
  <si>
    <t>Hnojení půdy umělým hnojivem k jednotlivým rostlinám v rovině  a svahu do 1:5</t>
  </si>
  <si>
    <t>t</t>
  </si>
  <si>
    <t>ks*kg/1000</t>
  </si>
  <si>
    <t>12*0,04/1000</t>
  </si>
  <si>
    <t>185802114.1</t>
  </si>
  <si>
    <t>Hnojení půdy umělým hnojivem k jednotlivým rostlinám v rovině a svahu do 1:5</t>
  </si>
  <si>
    <t>12*0,3/1000</t>
  </si>
  <si>
    <t>184215133</t>
  </si>
  <si>
    <t>Ukotvení kmene dřevin v rovině nebo na svahu do 1:5 třemi kůly D do 0,1 m délky přes 2 do 3 m</t>
  </si>
  <si>
    <t>184501121</t>
  </si>
  <si>
    <t>Zhotovení obalu z juty v jedné vrstvě v rovině a svahu do 1:5</t>
  </si>
  <si>
    <t>R.1</t>
  </si>
  <si>
    <t>Povýsadbový řez stromů</t>
  </si>
  <si>
    <t>185804312</t>
  </si>
  <si>
    <t>Zalití rostlin vodou plocha přes 20 m2</t>
  </si>
  <si>
    <t>ks*l*2/1000</t>
  </si>
  <si>
    <t>12*100*2/1000</t>
  </si>
  <si>
    <t>185851121</t>
  </si>
  <si>
    <t>Dovoz vody pro zálivku rostlin na vzdálenost do 1000 m</t>
  </si>
  <si>
    <t>184201111</t>
  </si>
  <si>
    <t>Výsadba stromu bez balu do jamky výšky kmene do 1,8 m v rovině               a svahu do 1:5</t>
  </si>
  <si>
    <t>32*0,02/1000</t>
  </si>
  <si>
    <t>32*0,1/1000</t>
  </si>
  <si>
    <t>184813121</t>
  </si>
  <si>
    <t>Ochrana dřevin před okusem ručně pletivem v rovině a svahu do 1:5</t>
  </si>
  <si>
    <t>184813134</t>
  </si>
  <si>
    <t>Ochrana listnatých dřevin přes 70 cm před okusem chemickým nátěrem v rovině a svahu do 1:5</t>
  </si>
  <si>
    <t>100 ks</t>
  </si>
  <si>
    <t>ks/100</t>
  </si>
  <si>
    <t>5/100</t>
  </si>
  <si>
    <t>184911421</t>
  </si>
  <si>
    <t>Mulčování rostlin drcenou štěpkou do 0,1 m v rovině a svahu do 1:5</t>
  </si>
  <si>
    <t>32*50*2/1000</t>
  </si>
  <si>
    <t>31</t>
  </si>
  <si>
    <t>R.2</t>
  </si>
  <si>
    <t>Vytýčení keřových výsadeb</t>
  </si>
  <si>
    <t>62</t>
  </si>
  <si>
    <t>183101113</t>
  </si>
  <si>
    <t>Hloubení jamek bez výměny půdy zeminy skupiny 1 až 4 obj přes 0,02 do 0,05 m3 v rovině a svahu do 1:5</t>
  </si>
  <si>
    <t>64</t>
  </si>
  <si>
    <t>33</t>
  </si>
  <si>
    <t>184102110</t>
  </si>
  <si>
    <t>Výsadba dřeviny s balem D do 0,1 m do jamky se zalitím v rovině                      a svahu do 1:5</t>
  </si>
  <si>
    <t>66</t>
  </si>
  <si>
    <t>68</t>
  </si>
  <si>
    <t>351*0,02/1000</t>
  </si>
  <si>
    <t>35</t>
  </si>
  <si>
    <t>R.3</t>
  </si>
  <si>
    <t>Zatlučení značkovacího kolíku</t>
  </si>
  <si>
    <t>70</t>
  </si>
  <si>
    <t>184911421.1</t>
  </si>
  <si>
    <t>Mulčování rostlin štěpkou tloušťky do 0,1 m v rovině a svahu do 1:5</t>
  </si>
  <si>
    <t>72</t>
  </si>
  <si>
    <t>37</t>
  </si>
  <si>
    <t>74</t>
  </si>
  <si>
    <t>215*5*2/1000</t>
  </si>
  <si>
    <t>76</t>
  </si>
  <si>
    <t>39</t>
  </si>
  <si>
    <t>R.4</t>
  </si>
  <si>
    <t>Zhotovení oplocenky z drátěného pletiva včetně branky, komplet</t>
  </si>
  <si>
    <t>78</t>
  </si>
  <si>
    <t>R.5</t>
  </si>
  <si>
    <t>Zhotovení bidélek pro dravce, komplet</t>
  </si>
  <si>
    <t>80</t>
  </si>
  <si>
    <t>SO–02 - Interakční prvek IP1b</t>
  </si>
  <si>
    <t>SO–02 IP1b_RM - Rostlinný materiál</t>
  </si>
  <si>
    <t>1 + 1 + 5*(1+1) + 4*1  "ks</t>
  </si>
  <si>
    <t>4*(1+1) "ks</t>
  </si>
  <si>
    <t>5*(1+1) + 4*(1+1) "ks</t>
  </si>
  <si>
    <t>1 + 1 + 1 + 5*1 + 4*(1+1) "ks</t>
  </si>
  <si>
    <t>5*(1+1) + 4*(1+1)  " ks</t>
  </si>
  <si>
    <t>Pol41</t>
  </si>
  <si>
    <t>Corylus avellana 30–40 cm, bal, K1l</t>
  </si>
  <si>
    <t>5*8  "ks</t>
  </si>
  <si>
    <t>Pol42</t>
  </si>
  <si>
    <t>Crataegus laevigata 30–40 cm, bal, K1l</t>
  </si>
  <si>
    <t>5*8 + 4*8  " ks</t>
  </si>
  <si>
    <t>Pol43</t>
  </si>
  <si>
    <t>Euonymus europaeus 30–40 cm, bal, K1l</t>
  </si>
  <si>
    <t>5*8 + 4*(12+8) "ks</t>
  </si>
  <si>
    <t>Pol44</t>
  </si>
  <si>
    <t>Ligustrum vulgare 30–40 cm, bal, K1l</t>
  </si>
  <si>
    <t>5*9</t>
  </si>
  <si>
    <t>Pol45</t>
  </si>
  <si>
    <t>Lonicera xylosteum 30–40 cm, bal, K1l</t>
  </si>
  <si>
    <t>5*8 + 4*11 " ks</t>
  </si>
  <si>
    <t>Pol46</t>
  </si>
  <si>
    <t>Prunus spinosa 30–40 cm, bal, K1l</t>
  </si>
  <si>
    <t>5*12 + 4*11 " ks</t>
  </si>
  <si>
    <t>Pol47</t>
  </si>
  <si>
    <t>Rosa canina 30–40 cm, bal, K1l</t>
  </si>
  <si>
    <t>5*(11+7) + 4*(9)  "ks</t>
  </si>
  <si>
    <t>Pol48</t>
  </si>
  <si>
    <t>Sambucus nigra 30–40 cm, bal, K1l</t>
  </si>
  <si>
    <t>4*10   "ks</t>
  </si>
  <si>
    <t>SO–02 IP1b_OM -  Ostatní materiál</t>
  </si>
  <si>
    <t>D8 - LAVIČKY</t>
  </si>
  <si>
    <t>D9 - DOPRAVA</t>
  </si>
  <si>
    <t>Pol49</t>
  </si>
  <si>
    <t>748652166</t>
  </si>
  <si>
    <t>3056*0,0005</t>
  </si>
  <si>
    <t>Pol50</t>
  </si>
  <si>
    <t>-1527928972</t>
  </si>
  <si>
    <t>Pol51</t>
  </si>
  <si>
    <t>Travní semeno, luční travní směs složení viz TZ, výsevek 15 g/m2</t>
  </si>
  <si>
    <t>1432442235</t>
  </si>
  <si>
    <t>Pol52</t>
  </si>
  <si>
    <t>-914467864</t>
  </si>
  <si>
    <t>24*0,3</t>
  </si>
  <si>
    <t>Pol53</t>
  </si>
  <si>
    <t>-646377844</t>
  </si>
  <si>
    <t>24*0,04</t>
  </si>
  <si>
    <t>Pol54</t>
  </si>
  <si>
    <t>1273466353</t>
  </si>
  <si>
    <t>24*3</t>
  </si>
  <si>
    <t>Pol55</t>
  </si>
  <si>
    <t>-366980442</t>
  </si>
  <si>
    <t>Pol56</t>
  </si>
  <si>
    <t>2043925675</t>
  </si>
  <si>
    <t>24*1,8</t>
  </si>
  <si>
    <t>Pol57</t>
  </si>
  <si>
    <t>-1146507966</t>
  </si>
  <si>
    <t>24*7*0,15</t>
  </si>
  <si>
    <t>Pol58</t>
  </si>
  <si>
    <t>-767207506</t>
  </si>
  <si>
    <t>2*2,5</t>
  </si>
  <si>
    <t>Pol59</t>
  </si>
  <si>
    <t>1998530699</t>
  </si>
  <si>
    <t>2*0,006</t>
  </si>
  <si>
    <t>Pol60</t>
  </si>
  <si>
    <t>-508353041</t>
  </si>
  <si>
    <t>2*0,08</t>
  </si>
  <si>
    <t>Pol61</t>
  </si>
  <si>
    <t>914085604</t>
  </si>
  <si>
    <t>24*100*2</t>
  </si>
  <si>
    <t>Pol62</t>
  </si>
  <si>
    <t>-857441943</t>
  </si>
  <si>
    <t>52*0,1</t>
  </si>
  <si>
    <t>Pol63</t>
  </si>
  <si>
    <t>-1555779503</t>
  </si>
  <si>
    <t>52*0,02</t>
  </si>
  <si>
    <t>201979175</t>
  </si>
  <si>
    <t>52*3</t>
  </si>
  <si>
    <t>1152222279</t>
  </si>
  <si>
    <t>2047630382</t>
  </si>
  <si>
    <t>52*1,8</t>
  </si>
  <si>
    <t>-236281390</t>
  </si>
  <si>
    <t>3*2,5</t>
  </si>
  <si>
    <t>-896377919</t>
  </si>
  <si>
    <t>3*0,006</t>
  </si>
  <si>
    <t>1948271307</t>
  </si>
  <si>
    <t>3*0,08</t>
  </si>
  <si>
    <t>Pol64</t>
  </si>
  <si>
    <t>1465560559</t>
  </si>
  <si>
    <t>52*50*2</t>
  </si>
  <si>
    <t>Pol65</t>
  </si>
  <si>
    <t>-732384405</t>
  </si>
  <si>
    <t>631*0,02</t>
  </si>
  <si>
    <t>Pol66</t>
  </si>
  <si>
    <t>1989722687</t>
  </si>
  <si>
    <t>631*1</t>
  </si>
  <si>
    <t>Pol67</t>
  </si>
  <si>
    <t>-847124677</t>
  </si>
  <si>
    <t>387*0,08</t>
  </si>
  <si>
    <t>Pol68</t>
  </si>
  <si>
    <t>767616451</t>
  </si>
  <si>
    <t>631*5*2</t>
  </si>
  <si>
    <t>Pol69</t>
  </si>
  <si>
    <t>-1331595266</t>
  </si>
  <si>
    <t>Pol70</t>
  </si>
  <si>
    <t>-1390441442</t>
  </si>
  <si>
    <t>Pol71</t>
  </si>
  <si>
    <t>-1358492407</t>
  </si>
  <si>
    <t>Pol72</t>
  </si>
  <si>
    <t>1438504841</t>
  </si>
  <si>
    <t>Pol73</t>
  </si>
  <si>
    <t>-12016459</t>
  </si>
  <si>
    <t>Pol74</t>
  </si>
  <si>
    <t>-1610769435</t>
  </si>
  <si>
    <t>LAVIČKY</t>
  </si>
  <si>
    <t>Pol75</t>
  </si>
  <si>
    <t>Celodřevěné zastřešené posezení s lavičkami</t>
  </si>
  <si>
    <t>-1539224491</t>
  </si>
  <si>
    <t>D9</t>
  </si>
  <si>
    <t>Pol76</t>
  </si>
  <si>
    <t>Doprava ostatních materiálů</t>
  </si>
  <si>
    <t>-1393156828</t>
  </si>
  <si>
    <t>SO–02 IP1b_ZP - Zahradnické práce</t>
  </si>
  <si>
    <t>D5 - VÝSADBY KEŘOVÝCH SKUPIN</t>
  </si>
  <si>
    <t>24*0,04/1000</t>
  </si>
  <si>
    <t>24*0,3/1000</t>
  </si>
  <si>
    <t>2/100</t>
  </si>
  <si>
    <t>24*100*2/1000</t>
  </si>
  <si>
    <t>Pol77</t>
  </si>
  <si>
    <t>Vytyčení výsadeb s rozmístěním solitérních rostlin přes 50 kusů</t>
  </si>
  <si>
    <t>52*0,02/1000</t>
  </si>
  <si>
    <t>52*0,1/1000</t>
  </si>
  <si>
    <t>3/100</t>
  </si>
  <si>
    <t>52*50*2/1000</t>
  </si>
  <si>
    <t>VÝSADBY KEŘOVÝCH SKUPIN</t>
  </si>
  <si>
    <t>631*0,02/1000</t>
  </si>
  <si>
    <t>Pol78</t>
  </si>
  <si>
    <t>Mulčování rostlin štěpkou tloušťky do 0,1 m v rovině a svahu do 1:5 (celoplošně včetně odrostků stromů)</t>
  </si>
  <si>
    <t>631*5*2/1000</t>
  </si>
  <si>
    <t>82</t>
  </si>
  <si>
    <t>84</t>
  </si>
  <si>
    <t>Pol79</t>
  </si>
  <si>
    <t>86</t>
  </si>
  <si>
    <t>Pol80</t>
  </si>
  <si>
    <t>Dodávka, doprava a osazení laviček dle popisu v TZ</t>
  </si>
  <si>
    <t>88</t>
  </si>
  <si>
    <t>SO–03 - Interakční prvek IP2</t>
  </si>
  <si>
    <t>SO–03 IP2_RM -  Rostlinný materiál</t>
  </si>
  <si>
    <t>2*(1+1) + 2*1  "ks</t>
  </si>
  <si>
    <t>2*(1+1) + 2*(1+1) "ks</t>
  </si>
  <si>
    <t>1 + 2*1 + 2*(1+1) "ks</t>
  </si>
  <si>
    <t>2*(1+1) + 2*(1+1)" ks</t>
  </si>
  <si>
    <t>2*8 "ks</t>
  </si>
  <si>
    <t>2*8 + 2*8" ks</t>
  </si>
  <si>
    <t>2*8 + 2*(12+8)" ks</t>
  </si>
  <si>
    <t>2*9" ks</t>
  </si>
  <si>
    <t>2*8 + 2*11" ks</t>
  </si>
  <si>
    <t>2*12 + 2*11 "ks</t>
  </si>
  <si>
    <t>2*(11+7) + 2*9   " ks</t>
  </si>
  <si>
    <t>2*10   "ks</t>
  </si>
  <si>
    <t>SO–03 IP2_OM - Ostatní materiál</t>
  </si>
  <si>
    <t>2082*0,0005</t>
  </si>
  <si>
    <t>Pol90</t>
  </si>
  <si>
    <t>1910*0,015</t>
  </si>
  <si>
    <t>10*0,3</t>
  </si>
  <si>
    <t>10*0,04</t>
  </si>
  <si>
    <t>10*3</t>
  </si>
  <si>
    <t>10*1,8</t>
  </si>
  <si>
    <t>10*7*0,15</t>
  </si>
  <si>
    <t>10*100*2</t>
  </si>
  <si>
    <t>23*0,1</t>
  </si>
  <si>
    <t>23*0,02</t>
  </si>
  <si>
    <t>23*3</t>
  </si>
  <si>
    <t>23*1,8</t>
  </si>
  <si>
    <t>1*2,5</t>
  </si>
  <si>
    <t>1*0,006</t>
  </si>
  <si>
    <t>1*0,08</t>
  </si>
  <si>
    <t>23*50*2</t>
  </si>
  <si>
    <t>280*0,02</t>
  </si>
  <si>
    <t>280*1</t>
  </si>
  <si>
    <t>172*0,08</t>
  </si>
  <si>
    <t>280*5*2</t>
  </si>
  <si>
    <t>Pol93</t>
  </si>
  <si>
    <t>SO–03 IP2_ZP - Zahradnické práce</t>
  </si>
  <si>
    <t>D6 - BIDÉLKA PRO DRAVCE</t>
  </si>
  <si>
    <t>Pol81</t>
  </si>
  <si>
    <t>Vytyčení výsadeb s rozmístěním solitérních rostlin do 10 kusů</t>
  </si>
  <si>
    <t>10*0,04/1000</t>
  </si>
  <si>
    <t>185802114.2</t>
  </si>
  <si>
    <t>10*0,3/1000</t>
  </si>
  <si>
    <t>10*100*2/1000</t>
  </si>
  <si>
    <t>23*0,02/1000</t>
  </si>
  <si>
    <t>23*0,1/1000</t>
  </si>
  <si>
    <t>1/100</t>
  </si>
  <si>
    <t>23*50*2/1000</t>
  </si>
  <si>
    <t>185802114.3</t>
  </si>
  <si>
    <t>Hnojení půdy umělým hnojivem k jednotlivým rostlinám v rovině                      a svahu do 1:5 – HYDROGEL</t>
  </si>
  <si>
    <t>280*0,02/1000</t>
  </si>
  <si>
    <t>280*5*2/1000</t>
  </si>
  <si>
    <t>SO–04 - Interakční prvek IP3</t>
  </si>
  <si>
    <t>SO–04 IP3_RM - Rostlinný materiál</t>
  </si>
  <si>
    <t>D2 - Listnaté stromy – odrostky</t>
  </si>
  <si>
    <t>D3 - Ovocné stromy – vysokokmeny</t>
  </si>
  <si>
    <t>D4 - Listnaté keře</t>
  </si>
  <si>
    <t>Pol83</t>
  </si>
  <si>
    <t>Acer pseudoplatanus Ok 8–10 cm, bal, nasazení 2 m</t>
  </si>
  <si>
    <t>Pol84</t>
  </si>
  <si>
    <t>Tilia platyphyllos Ok 8–10 cm, bal, nasazení 2 m</t>
  </si>
  <si>
    <t>Listnaté stromy – odrostky</t>
  </si>
  <si>
    <t>Pol85</t>
  </si>
  <si>
    <t>Acer campestre Odrostek 121–150, s balem</t>
  </si>
  <si>
    <t>Pol86</t>
  </si>
  <si>
    <t>Acer platanoides Odrostek 121–150, s balem</t>
  </si>
  <si>
    <t>Pol87</t>
  </si>
  <si>
    <t>Acer pseudoplatanus Odrostek 121–150, s balem</t>
  </si>
  <si>
    <t>Pol88</t>
  </si>
  <si>
    <t>Quercus robur Odrostek 121–150, s balem</t>
  </si>
  <si>
    <t>Pol89</t>
  </si>
  <si>
    <t>Tilia platyphyllos Odrostek 121–150, s balem</t>
  </si>
  <si>
    <t>SO–04 IP3 - Ostatní materiál</t>
  </si>
  <si>
    <t>D4 - VÝSADBA STROMŮ ODROSTKŮ</t>
  </si>
  <si>
    <t>D5 - VÝSADBA OVOCNÝCH STROMŮ – VYSOKOKMENŮ</t>
  </si>
  <si>
    <t>D6 - VÝSADBA KEŘOVÝCH SKUPIN</t>
  </si>
  <si>
    <t>D7 - OPLOCENKA</t>
  </si>
  <si>
    <t>D8 - BIDÉLKA PRO DRAVCE</t>
  </si>
  <si>
    <t>13740*0,0005</t>
  </si>
  <si>
    <t>13364*0,015</t>
  </si>
  <si>
    <t>14*0,3</t>
  </si>
  <si>
    <t>14*0,04</t>
  </si>
  <si>
    <t>14*3</t>
  </si>
  <si>
    <t>14*1,8</t>
  </si>
  <si>
    <t>14*7*0,15</t>
  </si>
  <si>
    <t>14*2,5</t>
  </si>
  <si>
    <t>14*0,006</t>
  </si>
  <si>
    <t>14*0,08</t>
  </si>
  <si>
    <t>14*100*2</t>
  </si>
  <si>
    <t>VÝSADBA STROMŮ ODROSTKŮ</t>
  </si>
  <si>
    <t>64*0,1</t>
  </si>
  <si>
    <t>64*0,02</t>
  </si>
  <si>
    <t>Pol91</t>
  </si>
  <si>
    <t>Kůl dřevěný, kotvení odrostků, 1 ks/ks, kůl s fazetou, průřez kruh, tl. 5 cm, délka 1,8 m</t>
  </si>
  <si>
    <t>64*1</t>
  </si>
  <si>
    <t>12*0,08</t>
  </si>
  <si>
    <t>Pol92</t>
  </si>
  <si>
    <t>Voda zálivková – zálivka stromů 10 l/ks, opakování 2x</t>
  </si>
  <si>
    <t>64*10*2</t>
  </si>
  <si>
    <t>m2*m3</t>
  </si>
  <si>
    <t>564*0,02</t>
  </si>
  <si>
    <t>564*1</t>
  </si>
  <si>
    <t>376*0,08</t>
  </si>
  <si>
    <t>564*5*2</t>
  </si>
  <si>
    <t>SO–04 IP3_ZP - Zahradnické práce</t>
  </si>
  <si>
    <t>D6 - VÝSADBY KEŘOVÝCH SKUPIN</t>
  </si>
  <si>
    <t>14*0,04/1000</t>
  </si>
  <si>
    <t>14*0,3/1000</t>
  </si>
  <si>
    <t>14/100</t>
  </si>
  <si>
    <t>14*100*2/1000</t>
  </si>
  <si>
    <t>Pol94</t>
  </si>
  <si>
    <t>Hloubení jamek bez výměny půdy zeminy skupiny 1 až 4 objemu přes 0,02 do 0,05 m3 v rovině a svahu do 1:5</t>
  </si>
  <si>
    <t>Pol95</t>
  </si>
  <si>
    <t>Výsadba dřeviny s balem D do 0,1 m do jamky se zalitím v rovině a svahu do 1:5</t>
  </si>
  <si>
    <t>64*0,02/1000</t>
  </si>
  <si>
    <t>64*0,1/1000</t>
  </si>
  <si>
    <t>Pol96</t>
  </si>
  <si>
    <t>Ukotvení kmene dřevin v rovině nebo na svahu do 1:5 jedním kůlem D do 0,1 m délky přes 1 do 2 m</t>
  </si>
  <si>
    <t>64*10*2/1000</t>
  </si>
  <si>
    <t>41</t>
  </si>
  <si>
    <t>43</t>
  </si>
  <si>
    <t>Pol97</t>
  </si>
  <si>
    <t>Hnojení půdy umělým hnojivem k jednotlivým rostlinám v roviněa svahu do 1:5</t>
  </si>
  <si>
    <t>564*0,02/1000</t>
  </si>
  <si>
    <t>45</t>
  </si>
  <si>
    <t>90</t>
  </si>
  <si>
    <t>92</t>
  </si>
  <si>
    <t>564*5*2/1000</t>
  </si>
  <si>
    <t>47</t>
  </si>
  <si>
    <t>94</t>
  </si>
  <si>
    <t>96</t>
  </si>
  <si>
    <t xml:space="preserve">VON - Vedlejší a ostatní náklady 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</si>
  <si>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</si>
  <si>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</si>
  <si>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</si>
  <si>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</si>
  <si>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</si>
  <si>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</si>
  <si>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</si>
  <si>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011314000</t>
  </si>
  <si>
    <t>Archeologický dohled</t>
  </si>
  <si>
    <t>soub</t>
  </si>
  <si>
    <t>CS ÚRS 2024 02</t>
  </si>
  <si>
    <t>1024</t>
  </si>
  <si>
    <t>626945763</t>
  </si>
  <si>
    <t>012234000</t>
  </si>
  <si>
    <t>Vytyčení obvodu stavby - geodetické vytýčení lomových bodů parcel ve všech stavebních objektech</t>
  </si>
  <si>
    <t>206637811</t>
  </si>
  <si>
    <t>012344000</t>
  </si>
  <si>
    <t>Vytyčovací práce - geodetické vytýčení lomových bodů parcel ve všech stavebních objektech</t>
  </si>
  <si>
    <t>125925656</t>
  </si>
  <si>
    <t>013254000</t>
  </si>
  <si>
    <t>Dokumentace skutečného provedení stavby</t>
  </si>
  <si>
    <t>1150426662</t>
  </si>
  <si>
    <t>VRN3</t>
  </si>
  <si>
    <t>Zařízení staveniště</t>
  </si>
  <si>
    <t>030001000</t>
  </si>
  <si>
    <t>1014955182</t>
  </si>
  <si>
    <t>SO 05_07 - SO–05, SO-06 a SO-07</t>
  </si>
  <si>
    <t>SO–05 - Násl. péče 1. VEG</t>
  </si>
  <si>
    <t>OM - OSTATNÍ MATERIÁL</t>
  </si>
  <si>
    <t xml:space="preserve">    D1 - VÝSADBA VZROSTLÝCH STROMŮ</t>
  </si>
  <si>
    <t xml:space="preserve">    D2 - VÝSADBA STROMŮ ODROSTKŮ</t>
  </si>
  <si>
    <t xml:space="preserve">    D3 - VÝSADBA OVOCNÝCH STROMŮ – VYSOKOKMENŮ</t>
  </si>
  <si>
    <t xml:space="preserve">    D4 - VÝSADBA KEŘOVÝCH SKUPIN</t>
  </si>
  <si>
    <t>OP - OSTATNÍ PRÁCE</t>
  </si>
  <si>
    <t xml:space="preserve">    D5 - ZALOŽENÍ LUČNÍHO TRÁVNÍKU</t>
  </si>
  <si>
    <t>OM</t>
  </si>
  <si>
    <t>OSTATNÍ MATERIÁL</t>
  </si>
  <si>
    <t>Pol98</t>
  </si>
  <si>
    <t>Voda zálivková – zálivka stromů 50 l/ks, opakování 6x</t>
  </si>
  <si>
    <t>1070242783</t>
  </si>
  <si>
    <t>ks*l*6</t>
  </si>
  <si>
    <t>(12+24+10+14)*50*6</t>
  </si>
  <si>
    <t>Pol99</t>
  </si>
  <si>
    <t>Nátěr proti okusu, 0,006 kg/sazenice - pouze stromy mimo oplocenku</t>
  </si>
  <si>
    <t>1840297018</t>
  </si>
  <si>
    <t>(0+2+0+14)*0,006</t>
  </si>
  <si>
    <t>Pol100</t>
  </si>
  <si>
    <t>Voda zálivková – zálivka stromů 10 l/ks, opakování 6x</t>
  </si>
  <si>
    <t>-165246906</t>
  </si>
  <si>
    <t>(0+0+0+64)*10*6</t>
  </si>
  <si>
    <t>Pol101</t>
  </si>
  <si>
    <t>Voda zálivková – zálivka ovocných stromů 20 l/ks, opakování 6x</t>
  </si>
  <si>
    <t>-1865805883</t>
  </si>
  <si>
    <t>(32+52+23+32)*20*6</t>
  </si>
  <si>
    <t>Pol102</t>
  </si>
  <si>
    <t>1724697152</t>
  </si>
  <si>
    <t>Pol103</t>
  </si>
  <si>
    <t>Voda zálivková – zálivka keřových porostů 5 l/ks, opakování 6x</t>
  </si>
  <si>
    <t>1384474043</t>
  </si>
  <si>
    <t>(351+631+280+564)*5*6</t>
  </si>
  <si>
    <t>OP</t>
  </si>
  <si>
    <t>OSTATNÍ PRÁCE</t>
  </si>
  <si>
    <t>(1701+2669+1910+13364)*3</t>
  </si>
  <si>
    <t>184801121</t>
  </si>
  <si>
    <t>Ošetřování vysazených dřevin soliterních v rovině a svahu do 1:5</t>
  </si>
  <si>
    <t>12+24+10+14</t>
  </si>
  <si>
    <t>Pol106</t>
  </si>
  <si>
    <t>Kontrola ukotvení dřeviny a obalu kmene</t>
  </si>
  <si>
    <t>184911111</t>
  </si>
  <si>
    <t>Znovuuvázání dřeviny ke kůlům, 5 %</t>
  </si>
  <si>
    <t>ks*0,05</t>
  </si>
  <si>
    <t>(12+24+10+14)*0,05</t>
  </si>
  <si>
    <t>185804213</t>
  </si>
  <si>
    <t>Vypletí záhonu dřevin ve skupinách s naložením a odvozem a likvidací odpadu do 20 km v rovině a svahu do 1:5</t>
  </si>
  <si>
    <t>m2*2</t>
  </si>
  <si>
    <t>(12+24+10+14)*2</t>
  </si>
  <si>
    <t>(0+2+0+14)/100</t>
  </si>
  <si>
    <t>185804312.1</t>
  </si>
  <si>
    <t>Zalití rostlin vodou plocha přes 20 m2, pozn. 50l/ks, opakování 6x</t>
  </si>
  <si>
    <t>ks*l*6/1000</t>
  </si>
  <si>
    <t>(12+24+10+14)*50*6/1000</t>
  </si>
  <si>
    <t>Pol112</t>
  </si>
  <si>
    <t>Ošetřování vysazených dřevin - odrostků v rovině a svahu do 1:5</t>
  </si>
  <si>
    <t>0+0+0+64</t>
  </si>
  <si>
    <t>(0+0+0+12)*2</t>
  </si>
  <si>
    <t>185804312.2</t>
  </si>
  <si>
    <t>Zalití rostlin vodou plocha přes 20 m2, pozn. 10l/ks, opakování 6x</t>
  </si>
  <si>
    <t>(0+0+0+64)*10*6/1000</t>
  </si>
  <si>
    <t>32+52+23+32</t>
  </si>
  <si>
    <t>(32+52+23+32)*0,05</t>
  </si>
  <si>
    <t>(32+52+23+32)*2</t>
  </si>
  <si>
    <t>184813134.1</t>
  </si>
  <si>
    <t>(5+3+1+0)/100</t>
  </si>
  <si>
    <t>185804312.3</t>
  </si>
  <si>
    <t>Zalití rostlin vodou plocha přes 20 m2, pozn. 20l/ks, opakování 6x</t>
  </si>
  <si>
    <t>ks*l/1000</t>
  </si>
  <si>
    <t>(32+52+23+32)*20*6/1000</t>
  </si>
  <si>
    <t>Pol114</t>
  </si>
  <si>
    <t>Ošetřování vysazených dřevin – keřů, v rovině a svahu do 1:5</t>
  </si>
  <si>
    <t>351+631+280+564</t>
  </si>
  <si>
    <t>(215+387+172+376)*2</t>
  </si>
  <si>
    <t>185804312.4</t>
  </si>
  <si>
    <t>Zalití rostlin vodou plocha přes 20 m2,pozn. 5l/ks, opakování 6x</t>
  </si>
  <si>
    <t>(351+631+280+564)*5*6/1000</t>
  </si>
  <si>
    <t>SO–06 - Násl. péče 2. VEG</t>
  </si>
  <si>
    <t>SO–07 - Násl. péče 3. VEG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</si>
</sst>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6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6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6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2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6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horizontal="left" vertical="center"/>
    </xf>
    <xf numFmtId="0" fontId="11" fillId="0" borderId="20" xfId="0" applyFont="1" applyBorder="1" applyAlignment="1" applyProtection="1">
      <alignment vertical="center"/>
    </xf>
    <xf numFmtId="4" fontId="11" fillId="0" borderId="20" xfId="0" applyNumberFormat="1" applyFont="1" applyBorder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 applyProtection="1">
      <alignment horizontal="left"/>
    </xf>
    <xf numFmtId="4" fontId="11" fillId="0" borderId="0" xfId="0" applyNumberFormat="1" applyFont="1" applyAlignment="1" applyProtection="1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4" fontId="11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9" t="s">
        <v>14</v>
      </c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P5" s="22"/>
      <c r="AQ5" s="22"/>
      <c r="AR5" s="20"/>
      <c r="BE5" s="28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1" t="s">
        <v>17</v>
      </c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290"/>
      <c r="X6" s="290"/>
      <c r="Y6" s="290"/>
      <c r="Z6" s="290"/>
      <c r="AA6" s="290"/>
      <c r="AB6" s="290"/>
      <c r="AC6" s="290"/>
      <c r="AD6" s="290"/>
      <c r="AE6" s="290"/>
      <c r="AF6" s="290"/>
      <c r="AG6" s="290"/>
      <c r="AH6" s="290"/>
      <c r="AI6" s="290"/>
      <c r="AJ6" s="290"/>
      <c r="AK6" s="290"/>
      <c r="AL6" s="290"/>
      <c r="AM6" s="290"/>
      <c r="AN6" s="290"/>
      <c r="AO6" s="290"/>
      <c r="AP6" s="22"/>
      <c r="AQ6" s="22"/>
      <c r="AR6" s="20"/>
      <c r="BE6" s="28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7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7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8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8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7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87"/>
      <c r="BS13" s="17" t="s">
        <v>6</v>
      </c>
    </row>
    <row r="14" spans="1:74" ht="12.75">
      <c r="B14" s="21"/>
      <c r="C14" s="22"/>
      <c r="D14" s="22"/>
      <c r="E14" s="292" t="s">
        <v>29</v>
      </c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  <c r="R14" s="293"/>
      <c r="S14" s="293"/>
      <c r="T14" s="293"/>
      <c r="U14" s="293"/>
      <c r="V14" s="293"/>
      <c r="W14" s="293"/>
      <c r="X14" s="293"/>
      <c r="Y14" s="293"/>
      <c r="Z14" s="293"/>
      <c r="AA14" s="293"/>
      <c r="AB14" s="293"/>
      <c r="AC14" s="293"/>
      <c r="AD14" s="293"/>
      <c r="AE14" s="293"/>
      <c r="AF14" s="293"/>
      <c r="AG14" s="293"/>
      <c r="AH14" s="293"/>
      <c r="AI14" s="293"/>
      <c r="AJ14" s="293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8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7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8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87"/>
      <c r="BS17" s="17" t="s">
        <v>31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7"/>
      <c r="BS18" s="17" t="s">
        <v>6</v>
      </c>
    </row>
    <row r="19" spans="1:71" s="1" customFormat="1" ht="12" customHeight="1">
      <c r="B19" s="21"/>
      <c r="C19" s="22"/>
      <c r="D19" s="29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8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87"/>
      <c r="BS20" s="17" t="s">
        <v>31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7"/>
    </row>
    <row r="22" spans="1:71" s="1" customFormat="1" ht="12" customHeight="1">
      <c r="B22" s="21"/>
      <c r="C22" s="22"/>
      <c r="D22" s="29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7"/>
    </row>
    <row r="23" spans="1:71" s="1" customFormat="1" ht="35.25" customHeight="1">
      <c r="B23" s="21"/>
      <c r="C23" s="22"/>
      <c r="D23" s="22"/>
      <c r="E23" s="294" t="s">
        <v>34</v>
      </c>
      <c r="F23" s="294"/>
      <c r="G23" s="294"/>
      <c r="H23" s="294"/>
      <c r="I23" s="294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  <c r="V23" s="294"/>
      <c r="W23" s="294"/>
      <c r="X23" s="294"/>
      <c r="Y23" s="294"/>
      <c r="Z23" s="294"/>
      <c r="AA23" s="294"/>
      <c r="AB23" s="294"/>
      <c r="AC23" s="294"/>
      <c r="AD23" s="294"/>
      <c r="AE23" s="294"/>
      <c r="AF23" s="294"/>
      <c r="AG23" s="294"/>
      <c r="AH23" s="294"/>
      <c r="AI23" s="294"/>
      <c r="AJ23" s="294"/>
      <c r="AK23" s="294"/>
      <c r="AL23" s="294"/>
      <c r="AM23" s="294"/>
      <c r="AN23" s="294"/>
      <c r="AO23" s="22"/>
      <c r="AP23" s="22"/>
      <c r="AQ23" s="22"/>
      <c r="AR23" s="20"/>
      <c r="BE23" s="28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7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5">
        <f>ROUND(AG94,2)</f>
        <v>0</v>
      </c>
      <c r="AL26" s="296"/>
      <c r="AM26" s="296"/>
      <c r="AN26" s="296"/>
      <c r="AO26" s="296"/>
      <c r="AP26" s="36"/>
      <c r="AQ26" s="36"/>
      <c r="AR26" s="39"/>
      <c r="BE26" s="28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7" t="s">
        <v>36</v>
      </c>
      <c r="M28" s="297"/>
      <c r="N28" s="297"/>
      <c r="O28" s="297"/>
      <c r="P28" s="297"/>
      <c r="Q28" s="36"/>
      <c r="R28" s="36"/>
      <c r="S28" s="36"/>
      <c r="T28" s="36"/>
      <c r="U28" s="36"/>
      <c r="V28" s="36"/>
      <c r="W28" s="297" t="s">
        <v>37</v>
      </c>
      <c r="X28" s="297"/>
      <c r="Y28" s="297"/>
      <c r="Z28" s="297"/>
      <c r="AA28" s="297"/>
      <c r="AB28" s="297"/>
      <c r="AC28" s="297"/>
      <c r="AD28" s="297"/>
      <c r="AE28" s="297"/>
      <c r="AF28" s="36"/>
      <c r="AG28" s="36"/>
      <c r="AH28" s="36"/>
      <c r="AI28" s="36"/>
      <c r="AJ28" s="36"/>
      <c r="AK28" s="297" t="s">
        <v>38</v>
      </c>
      <c r="AL28" s="297"/>
      <c r="AM28" s="297"/>
      <c r="AN28" s="297"/>
      <c r="AO28" s="297"/>
      <c r="AP28" s="36"/>
      <c r="AQ28" s="36"/>
      <c r="AR28" s="39"/>
      <c r="BE28" s="287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300">
        <v>0.21</v>
      </c>
      <c r="M29" s="299"/>
      <c r="N29" s="299"/>
      <c r="O29" s="299"/>
      <c r="P29" s="299"/>
      <c r="Q29" s="41"/>
      <c r="R29" s="41"/>
      <c r="S29" s="41"/>
      <c r="T29" s="41"/>
      <c r="U29" s="41"/>
      <c r="V29" s="41"/>
      <c r="W29" s="298">
        <f>ROUND(AZ94, 2)</f>
        <v>0</v>
      </c>
      <c r="X29" s="299"/>
      <c r="Y29" s="299"/>
      <c r="Z29" s="299"/>
      <c r="AA29" s="299"/>
      <c r="AB29" s="299"/>
      <c r="AC29" s="299"/>
      <c r="AD29" s="299"/>
      <c r="AE29" s="299"/>
      <c r="AF29" s="41"/>
      <c r="AG29" s="41"/>
      <c r="AH29" s="41"/>
      <c r="AI29" s="41"/>
      <c r="AJ29" s="41"/>
      <c r="AK29" s="298">
        <f>ROUND(AV94, 2)</f>
        <v>0</v>
      </c>
      <c r="AL29" s="299"/>
      <c r="AM29" s="299"/>
      <c r="AN29" s="299"/>
      <c r="AO29" s="299"/>
      <c r="AP29" s="41"/>
      <c r="AQ29" s="41"/>
      <c r="AR29" s="42"/>
      <c r="BE29" s="288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300">
        <v>0.12</v>
      </c>
      <c r="M30" s="299"/>
      <c r="N30" s="299"/>
      <c r="O30" s="299"/>
      <c r="P30" s="299"/>
      <c r="Q30" s="41"/>
      <c r="R30" s="41"/>
      <c r="S30" s="41"/>
      <c r="T30" s="41"/>
      <c r="U30" s="41"/>
      <c r="V30" s="41"/>
      <c r="W30" s="298">
        <f>ROUND(BA94, 2)</f>
        <v>0</v>
      </c>
      <c r="X30" s="299"/>
      <c r="Y30" s="299"/>
      <c r="Z30" s="299"/>
      <c r="AA30" s="299"/>
      <c r="AB30" s="299"/>
      <c r="AC30" s="299"/>
      <c r="AD30" s="299"/>
      <c r="AE30" s="299"/>
      <c r="AF30" s="41"/>
      <c r="AG30" s="41"/>
      <c r="AH30" s="41"/>
      <c r="AI30" s="41"/>
      <c r="AJ30" s="41"/>
      <c r="AK30" s="298">
        <f>ROUND(AW94, 2)</f>
        <v>0</v>
      </c>
      <c r="AL30" s="299"/>
      <c r="AM30" s="299"/>
      <c r="AN30" s="299"/>
      <c r="AO30" s="299"/>
      <c r="AP30" s="41"/>
      <c r="AQ30" s="41"/>
      <c r="AR30" s="42"/>
      <c r="BE30" s="288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300">
        <v>0.21</v>
      </c>
      <c r="M31" s="299"/>
      <c r="N31" s="299"/>
      <c r="O31" s="299"/>
      <c r="P31" s="299"/>
      <c r="Q31" s="41"/>
      <c r="R31" s="41"/>
      <c r="S31" s="41"/>
      <c r="T31" s="41"/>
      <c r="U31" s="41"/>
      <c r="V31" s="41"/>
      <c r="W31" s="298">
        <f>ROUND(BB94, 2)</f>
        <v>0</v>
      </c>
      <c r="X31" s="299"/>
      <c r="Y31" s="299"/>
      <c r="Z31" s="299"/>
      <c r="AA31" s="299"/>
      <c r="AB31" s="299"/>
      <c r="AC31" s="299"/>
      <c r="AD31" s="299"/>
      <c r="AE31" s="299"/>
      <c r="AF31" s="41"/>
      <c r="AG31" s="41"/>
      <c r="AH31" s="41"/>
      <c r="AI31" s="41"/>
      <c r="AJ31" s="41"/>
      <c r="AK31" s="298">
        <v>0</v>
      </c>
      <c r="AL31" s="299"/>
      <c r="AM31" s="299"/>
      <c r="AN31" s="299"/>
      <c r="AO31" s="299"/>
      <c r="AP31" s="41"/>
      <c r="AQ31" s="41"/>
      <c r="AR31" s="42"/>
      <c r="BE31" s="288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300">
        <v>0.12</v>
      </c>
      <c r="M32" s="299"/>
      <c r="N32" s="299"/>
      <c r="O32" s="299"/>
      <c r="P32" s="299"/>
      <c r="Q32" s="41"/>
      <c r="R32" s="41"/>
      <c r="S32" s="41"/>
      <c r="T32" s="41"/>
      <c r="U32" s="41"/>
      <c r="V32" s="41"/>
      <c r="W32" s="298">
        <f>ROUND(BC94, 2)</f>
        <v>0</v>
      </c>
      <c r="X32" s="299"/>
      <c r="Y32" s="299"/>
      <c r="Z32" s="299"/>
      <c r="AA32" s="299"/>
      <c r="AB32" s="299"/>
      <c r="AC32" s="299"/>
      <c r="AD32" s="299"/>
      <c r="AE32" s="299"/>
      <c r="AF32" s="41"/>
      <c r="AG32" s="41"/>
      <c r="AH32" s="41"/>
      <c r="AI32" s="41"/>
      <c r="AJ32" s="41"/>
      <c r="AK32" s="298">
        <v>0</v>
      </c>
      <c r="AL32" s="299"/>
      <c r="AM32" s="299"/>
      <c r="AN32" s="299"/>
      <c r="AO32" s="299"/>
      <c r="AP32" s="41"/>
      <c r="AQ32" s="41"/>
      <c r="AR32" s="42"/>
      <c r="BE32" s="288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300">
        <v>0</v>
      </c>
      <c r="M33" s="299"/>
      <c r="N33" s="299"/>
      <c r="O33" s="299"/>
      <c r="P33" s="299"/>
      <c r="Q33" s="41"/>
      <c r="R33" s="41"/>
      <c r="S33" s="41"/>
      <c r="T33" s="41"/>
      <c r="U33" s="41"/>
      <c r="V33" s="41"/>
      <c r="W33" s="298">
        <f>ROUND(BD94, 2)</f>
        <v>0</v>
      </c>
      <c r="X33" s="299"/>
      <c r="Y33" s="299"/>
      <c r="Z33" s="299"/>
      <c r="AA33" s="299"/>
      <c r="AB33" s="299"/>
      <c r="AC33" s="299"/>
      <c r="AD33" s="299"/>
      <c r="AE33" s="299"/>
      <c r="AF33" s="41"/>
      <c r="AG33" s="41"/>
      <c r="AH33" s="41"/>
      <c r="AI33" s="41"/>
      <c r="AJ33" s="41"/>
      <c r="AK33" s="298">
        <v>0</v>
      </c>
      <c r="AL33" s="299"/>
      <c r="AM33" s="299"/>
      <c r="AN33" s="299"/>
      <c r="AO33" s="299"/>
      <c r="AP33" s="41"/>
      <c r="AQ33" s="41"/>
      <c r="AR33" s="42"/>
      <c r="BE33" s="288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87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304" t="s">
        <v>47</v>
      </c>
      <c r="Y35" s="302"/>
      <c r="Z35" s="302"/>
      <c r="AA35" s="302"/>
      <c r="AB35" s="302"/>
      <c r="AC35" s="45"/>
      <c r="AD35" s="45"/>
      <c r="AE35" s="45"/>
      <c r="AF35" s="45"/>
      <c r="AG35" s="45"/>
      <c r="AH35" s="45"/>
      <c r="AI35" s="45"/>
      <c r="AJ35" s="45"/>
      <c r="AK35" s="301">
        <f>SUM(AK26:AK33)</f>
        <v>0</v>
      </c>
      <c r="AL35" s="302"/>
      <c r="AM35" s="302"/>
      <c r="AN35" s="302"/>
      <c r="AO35" s="303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50</v>
      </c>
      <c r="AI60" s="38"/>
      <c r="AJ60" s="38"/>
      <c r="AK60" s="38"/>
      <c r="AL60" s="38"/>
      <c r="AM60" s="52" t="s">
        <v>51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50</v>
      </c>
      <c r="AI75" s="38"/>
      <c r="AJ75" s="38"/>
      <c r="AK75" s="38"/>
      <c r="AL75" s="38"/>
      <c r="AM75" s="52" t="s">
        <v>51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R198_R2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0" t="str">
        <f>K6</f>
        <v>R 198 – IP1a, IP1b, IP2 a IP3 v k. ú. Černožice n. Labem - Sadové úpravy</v>
      </c>
      <c r="M85" s="261"/>
      <c r="N85" s="261"/>
      <c r="O85" s="261"/>
      <c r="P85" s="261"/>
      <c r="Q85" s="261"/>
      <c r="R85" s="261"/>
      <c r="S85" s="261"/>
      <c r="T85" s="261"/>
      <c r="U85" s="261"/>
      <c r="V85" s="261"/>
      <c r="W85" s="261"/>
      <c r="X85" s="261"/>
      <c r="Y85" s="261"/>
      <c r="Z85" s="261"/>
      <c r="AA85" s="261"/>
      <c r="AB85" s="261"/>
      <c r="AC85" s="261"/>
      <c r="AD85" s="261"/>
      <c r="AE85" s="261"/>
      <c r="AF85" s="261"/>
      <c r="AG85" s="261"/>
      <c r="AH85" s="261"/>
      <c r="AI85" s="261"/>
      <c r="AJ85" s="261"/>
      <c r="AK85" s="261"/>
      <c r="AL85" s="261"/>
      <c r="AM85" s="261"/>
      <c r="AN85" s="261"/>
      <c r="AO85" s="261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Černožice n. Labem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2" t="str">
        <f>IF(AN8= "","",AN8)</f>
        <v>26. 9. 2024</v>
      </c>
      <c r="AN87" s="262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69" t="str">
        <f>IF(E17="","",E17)</f>
        <v xml:space="preserve"> </v>
      </c>
      <c r="AN89" s="270"/>
      <c r="AO89" s="270"/>
      <c r="AP89" s="270"/>
      <c r="AQ89" s="36"/>
      <c r="AR89" s="39"/>
      <c r="AS89" s="263" t="s">
        <v>55</v>
      </c>
      <c r="AT89" s="264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32</v>
      </c>
      <c r="AJ90" s="36"/>
      <c r="AK90" s="36"/>
      <c r="AL90" s="36"/>
      <c r="AM90" s="269" t="str">
        <f>IF(E20="","",E20)</f>
        <v xml:space="preserve"> </v>
      </c>
      <c r="AN90" s="270"/>
      <c r="AO90" s="270"/>
      <c r="AP90" s="270"/>
      <c r="AQ90" s="36"/>
      <c r="AR90" s="39"/>
      <c r="AS90" s="265"/>
      <c r="AT90" s="266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67"/>
      <c r="AT91" s="268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3" t="s">
        <v>56</v>
      </c>
      <c r="D92" s="272"/>
      <c r="E92" s="272"/>
      <c r="F92" s="272"/>
      <c r="G92" s="272"/>
      <c r="H92" s="73"/>
      <c r="I92" s="271" t="s">
        <v>57</v>
      </c>
      <c r="J92" s="272"/>
      <c r="K92" s="272"/>
      <c r="L92" s="272"/>
      <c r="M92" s="272"/>
      <c r="N92" s="272"/>
      <c r="O92" s="272"/>
      <c r="P92" s="272"/>
      <c r="Q92" s="272"/>
      <c r="R92" s="272"/>
      <c r="S92" s="272"/>
      <c r="T92" s="272"/>
      <c r="U92" s="272"/>
      <c r="V92" s="272"/>
      <c r="W92" s="272"/>
      <c r="X92" s="272"/>
      <c r="Y92" s="272"/>
      <c r="Z92" s="272"/>
      <c r="AA92" s="272"/>
      <c r="AB92" s="272"/>
      <c r="AC92" s="272"/>
      <c r="AD92" s="272"/>
      <c r="AE92" s="272"/>
      <c r="AF92" s="272"/>
      <c r="AG92" s="277" t="s">
        <v>58</v>
      </c>
      <c r="AH92" s="272"/>
      <c r="AI92" s="272"/>
      <c r="AJ92" s="272"/>
      <c r="AK92" s="272"/>
      <c r="AL92" s="272"/>
      <c r="AM92" s="272"/>
      <c r="AN92" s="271" t="s">
        <v>59</v>
      </c>
      <c r="AO92" s="272"/>
      <c r="AP92" s="276"/>
      <c r="AQ92" s="74" t="s">
        <v>60</v>
      </c>
      <c r="AR92" s="39"/>
      <c r="AS92" s="75" t="s">
        <v>61</v>
      </c>
      <c r="AT92" s="76" t="s">
        <v>62</v>
      </c>
      <c r="AU92" s="76" t="s">
        <v>63</v>
      </c>
      <c r="AV92" s="76" t="s">
        <v>64</v>
      </c>
      <c r="AW92" s="76" t="s">
        <v>65</v>
      </c>
      <c r="AX92" s="76" t="s">
        <v>66</v>
      </c>
      <c r="AY92" s="76" t="s">
        <v>67</v>
      </c>
      <c r="AZ92" s="76" t="s">
        <v>68</v>
      </c>
      <c r="BA92" s="76" t="s">
        <v>69</v>
      </c>
      <c r="BB92" s="76" t="s">
        <v>70</v>
      </c>
      <c r="BC92" s="76" t="s">
        <v>71</v>
      </c>
      <c r="BD92" s="77" t="s">
        <v>72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4">
        <f>ROUND(AG95+AG113,2)</f>
        <v>0</v>
      </c>
      <c r="AH94" s="284"/>
      <c r="AI94" s="284"/>
      <c r="AJ94" s="284"/>
      <c r="AK94" s="284"/>
      <c r="AL94" s="284"/>
      <c r="AM94" s="284"/>
      <c r="AN94" s="285">
        <f t="shared" ref="AN94:AN116" si="0">SUM(AG94,AT94)</f>
        <v>0</v>
      </c>
      <c r="AO94" s="285"/>
      <c r="AP94" s="285"/>
      <c r="AQ94" s="85" t="s">
        <v>1</v>
      </c>
      <c r="AR94" s="86"/>
      <c r="AS94" s="87">
        <f>ROUND(AS95+AS113,2)</f>
        <v>0</v>
      </c>
      <c r="AT94" s="88">
        <f t="shared" ref="AT94:AT116" si="1">ROUND(SUM(AV94:AW94),2)</f>
        <v>0</v>
      </c>
      <c r="AU94" s="89">
        <f>ROUND(AU95+AU113,5)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ROUND(AZ95+AZ113,2)</f>
        <v>0</v>
      </c>
      <c r="BA94" s="88">
        <f>ROUND(BA95+BA113,2)</f>
        <v>0</v>
      </c>
      <c r="BB94" s="88">
        <f>ROUND(BB95+BB113,2)</f>
        <v>0</v>
      </c>
      <c r="BC94" s="88">
        <f>ROUND(BC95+BC113,2)</f>
        <v>0</v>
      </c>
      <c r="BD94" s="90">
        <f>ROUND(BD95+BD113,2)</f>
        <v>0</v>
      </c>
      <c r="BS94" s="91" t="s">
        <v>74</v>
      </c>
      <c r="BT94" s="91" t="s">
        <v>75</v>
      </c>
      <c r="BU94" s="92" t="s">
        <v>76</v>
      </c>
      <c r="BV94" s="91" t="s">
        <v>77</v>
      </c>
      <c r="BW94" s="91" t="s">
        <v>5</v>
      </c>
      <c r="BX94" s="91" t="s">
        <v>78</v>
      </c>
      <c r="CL94" s="91" t="s">
        <v>1</v>
      </c>
    </row>
    <row r="95" spans="1:91" s="7" customFormat="1" ht="16.5" customHeight="1">
      <c r="B95" s="93"/>
      <c r="C95" s="94"/>
      <c r="D95" s="274" t="s">
        <v>79</v>
      </c>
      <c r="E95" s="274"/>
      <c r="F95" s="274"/>
      <c r="G95" s="274"/>
      <c r="H95" s="274"/>
      <c r="I95" s="95"/>
      <c r="J95" s="274" t="s">
        <v>80</v>
      </c>
      <c r="K95" s="274"/>
      <c r="L95" s="274"/>
      <c r="M95" s="274"/>
      <c r="N95" s="274"/>
      <c r="O95" s="274"/>
      <c r="P95" s="274"/>
      <c r="Q95" s="274"/>
      <c r="R95" s="274"/>
      <c r="S95" s="274"/>
      <c r="T95" s="274"/>
      <c r="U95" s="274"/>
      <c r="V95" s="274"/>
      <c r="W95" s="274"/>
      <c r="X95" s="274"/>
      <c r="Y95" s="274"/>
      <c r="Z95" s="274"/>
      <c r="AA95" s="274"/>
      <c r="AB95" s="274"/>
      <c r="AC95" s="274"/>
      <c r="AD95" s="274"/>
      <c r="AE95" s="274"/>
      <c r="AF95" s="274"/>
      <c r="AG95" s="278">
        <f>ROUND(AG96+AG100+AG104+AG108+AG112,2)</f>
        <v>0</v>
      </c>
      <c r="AH95" s="279"/>
      <c r="AI95" s="279"/>
      <c r="AJ95" s="279"/>
      <c r="AK95" s="279"/>
      <c r="AL95" s="279"/>
      <c r="AM95" s="279"/>
      <c r="AN95" s="280">
        <f t="shared" si="0"/>
        <v>0</v>
      </c>
      <c r="AO95" s="279"/>
      <c r="AP95" s="279"/>
      <c r="AQ95" s="96" t="s">
        <v>81</v>
      </c>
      <c r="AR95" s="97"/>
      <c r="AS95" s="98">
        <f>ROUND(AS96+AS100+AS104+AS108+AS112,2)</f>
        <v>0</v>
      </c>
      <c r="AT95" s="99">
        <f t="shared" si="1"/>
        <v>0</v>
      </c>
      <c r="AU95" s="100">
        <f>ROUND(AU96+AU100+AU104+AU108+AU112,5)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ROUND(AZ96+AZ100+AZ104+AZ108+AZ112,2)</f>
        <v>0</v>
      </c>
      <c r="BA95" s="99">
        <f>ROUND(BA96+BA100+BA104+BA108+BA112,2)</f>
        <v>0</v>
      </c>
      <c r="BB95" s="99">
        <f>ROUND(BB96+BB100+BB104+BB108+BB112,2)</f>
        <v>0</v>
      </c>
      <c r="BC95" s="99">
        <f>ROUND(BC96+BC100+BC104+BC108+BC112,2)</f>
        <v>0</v>
      </c>
      <c r="BD95" s="101">
        <f>ROUND(BD96+BD100+BD104+BD108+BD112,2)</f>
        <v>0</v>
      </c>
      <c r="BS95" s="102" t="s">
        <v>74</v>
      </c>
      <c r="BT95" s="102" t="s">
        <v>82</v>
      </c>
      <c r="BU95" s="102" t="s">
        <v>76</v>
      </c>
      <c r="BV95" s="102" t="s">
        <v>77</v>
      </c>
      <c r="BW95" s="102" t="s">
        <v>83</v>
      </c>
      <c r="BX95" s="102" t="s">
        <v>5</v>
      </c>
      <c r="CL95" s="102" t="s">
        <v>1</v>
      </c>
      <c r="CM95" s="102" t="s">
        <v>84</v>
      </c>
    </row>
    <row r="96" spans="1:91" s="4" customFormat="1" ht="16.5" customHeight="1">
      <c r="B96" s="58"/>
      <c r="C96" s="103"/>
      <c r="D96" s="103"/>
      <c r="E96" s="275" t="s">
        <v>85</v>
      </c>
      <c r="F96" s="275"/>
      <c r="G96" s="275"/>
      <c r="H96" s="275"/>
      <c r="I96" s="275"/>
      <c r="J96" s="103"/>
      <c r="K96" s="275" t="s">
        <v>86</v>
      </c>
      <c r="L96" s="275"/>
      <c r="M96" s="275"/>
      <c r="N96" s="275"/>
      <c r="O96" s="275"/>
      <c r="P96" s="275"/>
      <c r="Q96" s="275"/>
      <c r="R96" s="275"/>
      <c r="S96" s="275"/>
      <c r="T96" s="275"/>
      <c r="U96" s="275"/>
      <c r="V96" s="275"/>
      <c r="W96" s="275"/>
      <c r="X96" s="275"/>
      <c r="Y96" s="275"/>
      <c r="Z96" s="275"/>
      <c r="AA96" s="275"/>
      <c r="AB96" s="275"/>
      <c r="AC96" s="275"/>
      <c r="AD96" s="275"/>
      <c r="AE96" s="275"/>
      <c r="AF96" s="275"/>
      <c r="AG96" s="283">
        <f>ROUND(SUM(AG97:AG99),2)</f>
        <v>0</v>
      </c>
      <c r="AH96" s="282"/>
      <c r="AI96" s="282"/>
      <c r="AJ96" s="282"/>
      <c r="AK96" s="282"/>
      <c r="AL96" s="282"/>
      <c r="AM96" s="282"/>
      <c r="AN96" s="281">
        <f t="shared" si="0"/>
        <v>0</v>
      </c>
      <c r="AO96" s="282"/>
      <c r="AP96" s="282"/>
      <c r="AQ96" s="104" t="s">
        <v>87</v>
      </c>
      <c r="AR96" s="60"/>
      <c r="AS96" s="105">
        <f>ROUND(SUM(AS97:AS99),2)</f>
        <v>0</v>
      </c>
      <c r="AT96" s="106">
        <f t="shared" si="1"/>
        <v>0</v>
      </c>
      <c r="AU96" s="107">
        <f>ROUND(SUM(AU97:AU99),5)</f>
        <v>0</v>
      </c>
      <c r="AV96" s="106">
        <f>ROUND(AZ96*L29,2)</f>
        <v>0</v>
      </c>
      <c r="AW96" s="106">
        <f>ROUND(BA96*L30,2)</f>
        <v>0</v>
      </c>
      <c r="AX96" s="106">
        <f>ROUND(BB96*L29,2)</f>
        <v>0</v>
      </c>
      <c r="AY96" s="106">
        <f>ROUND(BC96*L30,2)</f>
        <v>0</v>
      </c>
      <c r="AZ96" s="106">
        <f>ROUND(SUM(AZ97:AZ99),2)</f>
        <v>0</v>
      </c>
      <c r="BA96" s="106">
        <f>ROUND(SUM(BA97:BA99),2)</f>
        <v>0</v>
      </c>
      <c r="BB96" s="106">
        <f>ROUND(SUM(BB97:BB99),2)</f>
        <v>0</v>
      </c>
      <c r="BC96" s="106">
        <f>ROUND(SUM(BC97:BC99),2)</f>
        <v>0</v>
      </c>
      <c r="BD96" s="108">
        <f>ROUND(SUM(BD97:BD99),2)</f>
        <v>0</v>
      </c>
      <c r="BS96" s="109" t="s">
        <v>74</v>
      </c>
      <c r="BT96" s="109" t="s">
        <v>84</v>
      </c>
      <c r="BU96" s="109" t="s">
        <v>76</v>
      </c>
      <c r="BV96" s="109" t="s">
        <v>77</v>
      </c>
      <c r="BW96" s="109" t="s">
        <v>88</v>
      </c>
      <c r="BX96" s="109" t="s">
        <v>83</v>
      </c>
      <c r="CL96" s="109" t="s">
        <v>1</v>
      </c>
    </row>
    <row r="97" spans="1:90" s="4" customFormat="1" ht="23.25" customHeight="1">
      <c r="A97" s="110" t="s">
        <v>89</v>
      </c>
      <c r="B97" s="58"/>
      <c r="C97" s="103"/>
      <c r="D97" s="103"/>
      <c r="E97" s="103"/>
      <c r="F97" s="275" t="s">
        <v>90</v>
      </c>
      <c r="G97" s="275"/>
      <c r="H97" s="275"/>
      <c r="I97" s="275"/>
      <c r="J97" s="275"/>
      <c r="K97" s="103"/>
      <c r="L97" s="275" t="s">
        <v>91</v>
      </c>
      <c r="M97" s="275"/>
      <c r="N97" s="275"/>
      <c r="O97" s="275"/>
      <c r="P97" s="275"/>
      <c r="Q97" s="275"/>
      <c r="R97" s="275"/>
      <c r="S97" s="275"/>
      <c r="T97" s="275"/>
      <c r="U97" s="275"/>
      <c r="V97" s="275"/>
      <c r="W97" s="275"/>
      <c r="X97" s="275"/>
      <c r="Y97" s="275"/>
      <c r="Z97" s="275"/>
      <c r="AA97" s="275"/>
      <c r="AB97" s="275"/>
      <c r="AC97" s="275"/>
      <c r="AD97" s="275"/>
      <c r="AE97" s="275"/>
      <c r="AF97" s="275"/>
      <c r="AG97" s="281">
        <f>'SO–01 IP1a_RM - Rostlinný...'!J34</f>
        <v>0</v>
      </c>
      <c r="AH97" s="282"/>
      <c r="AI97" s="282"/>
      <c r="AJ97" s="282"/>
      <c r="AK97" s="282"/>
      <c r="AL97" s="282"/>
      <c r="AM97" s="282"/>
      <c r="AN97" s="281">
        <f t="shared" si="0"/>
        <v>0</v>
      </c>
      <c r="AO97" s="282"/>
      <c r="AP97" s="282"/>
      <c r="AQ97" s="104" t="s">
        <v>87</v>
      </c>
      <c r="AR97" s="60"/>
      <c r="AS97" s="105">
        <v>0</v>
      </c>
      <c r="AT97" s="106">
        <f t="shared" si="1"/>
        <v>0</v>
      </c>
      <c r="AU97" s="107">
        <f>'SO–01 IP1a_RM - Rostlinný...'!P127</f>
        <v>0</v>
      </c>
      <c r="AV97" s="106">
        <f>'SO–01 IP1a_RM - Rostlinný...'!J37</f>
        <v>0</v>
      </c>
      <c r="AW97" s="106">
        <f>'SO–01 IP1a_RM - Rostlinný...'!J38</f>
        <v>0</v>
      </c>
      <c r="AX97" s="106">
        <f>'SO–01 IP1a_RM - Rostlinný...'!J39</f>
        <v>0</v>
      </c>
      <c r="AY97" s="106">
        <f>'SO–01 IP1a_RM - Rostlinný...'!J40</f>
        <v>0</v>
      </c>
      <c r="AZ97" s="106">
        <f>'SO–01 IP1a_RM - Rostlinný...'!F37</f>
        <v>0</v>
      </c>
      <c r="BA97" s="106">
        <f>'SO–01 IP1a_RM - Rostlinný...'!F38</f>
        <v>0</v>
      </c>
      <c r="BB97" s="106">
        <f>'SO–01 IP1a_RM - Rostlinný...'!F39</f>
        <v>0</v>
      </c>
      <c r="BC97" s="106">
        <f>'SO–01 IP1a_RM - Rostlinný...'!F40</f>
        <v>0</v>
      </c>
      <c r="BD97" s="108">
        <f>'SO–01 IP1a_RM - Rostlinný...'!F41</f>
        <v>0</v>
      </c>
      <c r="BT97" s="109" t="s">
        <v>92</v>
      </c>
      <c r="BV97" s="109" t="s">
        <v>77</v>
      </c>
      <c r="BW97" s="109" t="s">
        <v>93</v>
      </c>
      <c r="BX97" s="109" t="s">
        <v>88</v>
      </c>
      <c r="CL97" s="109" t="s">
        <v>1</v>
      </c>
    </row>
    <row r="98" spans="1:90" s="4" customFormat="1" ht="23.25" customHeight="1">
      <c r="A98" s="110" t="s">
        <v>89</v>
      </c>
      <c r="B98" s="58"/>
      <c r="C98" s="103"/>
      <c r="D98" s="103"/>
      <c r="E98" s="103"/>
      <c r="F98" s="275" t="s">
        <v>94</v>
      </c>
      <c r="G98" s="275"/>
      <c r="H98" s="275"/>
      <c r="I98" s="275"/>
      <c r="J98" s="275"/>
      <c r="K98" s="103"/>
      <c r="L98" s="275" t="s">
        <v>95</v>
      </c>
      <c r="M98" s="275"/>
      <c r="N98" s="275"/>
      <c r="O98" s="275"/>
      <c r="P98" s="275"/>
      <c r="Q98" s="275"/>
      <c r="R98" s="275"/>
      <c r="S98" s="275"/>
      <c r="T98" s="275"/>
      <c r="U98" s="275"/>
      <c r="V98" s="275"/>
      <c r="W98" s="275"/>
      <c r="X98" s="275"/>
      <c r="Y98" s="275"/>
      <c r="Z98" s="275"/>
      <c r="AA98" s="275"/>
      <c r="AB98" s="275"/>
      <c r="AC98" s="275"/>
      <c r="AD98" s="275"/>
      <c r="AE98" s="275"/>
      <c r="AF98" s="275"/>
      <c r="AG98" s="281">
        <f>'SO–01 IP1a_OM - Ostatní m...'!J34</f>
        <v>0</v>
      </c>
      <c r="AH98" s="282"/>
      <c r="AI98" s="282"/>
      <c r="AJ98" s="282"/>
      <c r="AK98" s="282"/>
      <c r="AL98" s="282"/>
      <c r="AM98" s="282"/>
      <c r="AN98" s="281">
        <f t="shared" si="0"/>
        <v>0</v>
      </c>
      <c r="AO98" s="282"/>
      <c r="AP98" s="282"/>
      <c r="AQ98" s="104" t="s">
        <v>87</v>
      </c>
      <c r="AR98" s="60"/>
      <c r="AS98" s="105">
        <v>0</v>
      </c>
      <c r="AT98" s="106">
        <f t="shared" si="1"/>
        <v>0</v>
      </c>
      <c r="AU98" s="107">
        <f>'SO–01 IP1a_OM - Ostatní m...'!P132</f>
        <v>0</v>
      </c>
      <c r="AV98" s="106">
        <f>'SO–01 IP1a_OM - Ostatní m...'!J37</f>
        <v>0</v>
      </c>
      <c r="AW98" s="106">
        <f>'SO–01 IP1a_OM - Ostatní m...'!J38</f>
        <v>0</v>
      </c>
      <c r="AX98" s="106">
        <f>'SO–01 IP1a_OM - Ostatní m...'!J39</f>
        <v>0</v>
      </c>
      <c r="AY98" s="106">
        <f>'SO–01 IP1a_OM - Ostatní m...'!J40</f>
        <v>0</v>
      </c>
      <c r="AZ98" s="106">
        <f>'SO–01 IP1a_OM - Ostatní m...'!F37</f>
        <v>0</v>
      </c>
      <c r="BA98" s="106">
        <f>'SO–01 IP1a_OM - Ostatní m...'!F38</f>
        <v>0</v>
      </c>
      <c r="BB98" s="106">
        <f>'SO–01 IP1a_OM - Ostatní m...'!F39</f>
        <v>0</v>
      </c>
      <c r="BC98" s="106">
        <f>'SO–01 IP1a_OM - Ostatní m...'!F40</f>
        <v>0</v>
      </c>
      <c r="BD98" s="108">
        <f>'SO–01 IP1a_OM - Ostatní m...'!F41</f>
        <v>0</v>
      </c>
      <c r="BT98" s="109" t="s">
        <v>92</v>
      </c>
      <c r="BV98" s="109" t="s">
        <v>77</v>
      </c>
      <c r="BW98" s="109" t="s">
        <v>96</v>
      </c>
      <c r="BX98" s="109" t="s">
        <v>88</v>
      </c>
      <c r="CL98" s="109" t="s">
        <v>1</v>
      </c>
    </row>
    <row r="99" spans="1:90" s="4" customFormat="1" ht="23.25" customHeight="1">
      <c r="A99" s="110" t="s">
        <v>89</v>
      </c>
      <c r="B99" s="58"/>
      <c r="C99" s="103"/>
      <c r="D99" s="103"/>
      <c r="E99" s="103"/>
      <c r="F99" s="275" t="s">
        <v>97</v>
      </c>
      <c r="G99" s="275"/>
      <c r="H99" s="275"/>
      <c r="I99" s="275"/>
      <c r="J99" s="275"/>
      <c r="K99" s="103"/>
      <c r="L99" s="275" t="s">
        <v>98</v>
      </c>
      <c r="M99" s="275"/>
      <c r="N99" s="275"/>
      <c r="O99" s="275"/>
      <c r="P99" s="275"/>
      <c r="Q99" s="275"/>
      <c r="R99" s="275"/>
      <c r="S99" s="275"/>
      <c r="T99" s="275"/>
      <c r="U99" s="275"/>
      <c r="V99" s="275"/>
      <c r="W99" s="275"/>
      <c r="X99" s="275"/>
      <c r="Y99" s="275"/>
      <c r="Z99" s="275"/>
      <c r="AA99" s="275"/>
      <c r="AB99" s="275"/>
      <c r="AC99" s="275"/>
      <c r="AD99" s="275"/>
      <c r="AE99" s="275"/>
      <c r="AF99" s="275"/>
      <c r="AG99" s="281">
        <f>'SO–01 IP1a_ZP -  Zahradni...'!J34</f>
        <v>0</v>
      </c>
      <c r="AH99" s="282"/>
      <c r="AI99" s="282"/>
      <c r="AJ99" s="282"/>
      <c r="AK99" s="282"/>
      <c r="AL99" s="282"/>
      <c r="AM99" s="282"/>
      <c r="AN99" s="281">
        <f t="shared" si="0"/>
        <v>0</v>
      </c>
      <c r="AO99" s="282"/>
      <c r="AP99" s="282"/>
      <c r="AQ99" s="104" t="s">
        <v>87</v>
      </c>
      <c r="AR99" s="60"/>
      <c r="AS99" s="105">
        <v>0</v>
      </c>
      <c r="AT99" s="106">
        <f t="shared" si="1"/>
        <v>0</v>
      </c>
      <c r="AU99" s="107">
        <f>'SO–01 IP1a_ZP -  Zahradni...'!P131</f>
        <v>0</v>
      </c>
      <c r="AV99" s="106">
        <f>'SO–01 IP1a_ZP -  Zahradni...'!J37</f>
        <v>0</v>
      </c>
      <c r="AW99" s="106">
        <f>'SO–01 IP1a_ZP -  Zahradni...'!J38</f>
        <v>0</v>
      </c>
      <c r="AX99" s="106">
        <f>'SO–01 IP1a_ZP -  Zahradni...'!J39</f>
        <v>0</v>
      </c>
      <c r="AY99" s="106">
        <f>'SO–01 IP1a_ZP -  Zahradni...'!J40</f>
        <v>0</v>
      </c>
      <c r="AZ99" s="106">
        <f>'SO–01 IP1a_ZP -  Zahradni...'!F37</f>
        <v>0</v>
      </c>
      <c r="BA99" s="106">
        <f>'SO–01 IP1a_ZP -  Zahradni...'!F38</f>
        <v>0</v>
      </c>
      <c r="BB99" s="106">
        <f>'SO–01 IP1a_ZP -  Zahradni...'!F39</f>
        <v>0</v>
      </c>
      <c r="BC99" s="106">
        <f>'SO–01 IP1a_ZP -  Zahradni...'!F40</f>
        <v>0</v>
      </c>
      <c r="BD99" s="108">
        <f>'SO–01 IP1a_ZP -  Zahradni...'!F41</f>
        <v>0</v>
      </c>
      <c r="BT99" s="109" t="s">
        <v>92</v>
      </c>
      <c r="BV99" s="109" t="s">
        <v>77</v>
      </c>
      <c r="BW99" s="109" t="s">
        <v>99</v>
      </c>
      <c r="BX99" s="109" t="s">
        <v>88</v>
      </c>
      <c r="CL99" s="109" t="s">
        <v>1</v>
      </c>
    </row>
    <row r="100" spans="1:90" s="4" customFormat="1" ht="16.5" customHeight="1">
      <c r="B100" s="58"/>
      <c r="C100" s="103"/>
      <c r="D100" s="103"/>
      <c r="E100" s="275" t="s">
        <v>100</v>
      </c>
      <c r="F100" s="275"/>
      <c r="G100" s="275"/>
      <c r="H100" s="275"/>
      <c r="I100" s="275"/>
      <c r="J100" s="103"/>
      <c r="K100" s="275" t="s">
        <v>101</v>
      </c>
      <c r="L100" s="275"/>
      <c r="M100" s="275"/>
      <c r="N100" s="275"/>
      <c r="O100" s="275"/>
      <c r="P100" s="275"/>
      <c r="Q100" s="275"/>
      <c r="R100" s="275"/>
      <c r="S100" s="275"/>
      <c r="T100" s="275"/>
      <c r="U100" s="275"/>
      <c r="V100" s="275"/>
      <c r="W100" s="275"/>
      <c r="X100" s="275"/>
      <c r="Y100" s="275"/>
      <c r="Z100" s="275"/>
      <c r="AA100" s="275"/>
      <c r="AB100" s="275"/>
      <c r="AC100" s="275"/>
      <c r="AD100" s="275"/>
      <c r="AE100" s="275"/>
      <c r="AF100" s="275"/>
      <c r="AG100" s="283">
        <f>ROUND(SUM(AG101:AG103),2)</f>
        <v>0</v>
      </c>
      <c r="AH100" s="282"/>
      <c r="AI100" s="282"/>
      <c r="AJ100" s="282"/>
      <c r="AK100" s="282"/>
      <c r="AL100" s="282"/>
      <c r="AM100" s="282"/>
      <c r="AN100" s="281">
        <f t="shared" si="0"/>
        <v>0</v>
      </c>
      <c r="AO100" s="282"/>
      <c r="AP100" s="282"/>
      <c r="AQ100" s="104" t="s">
        <v>87</v>
      </c>
      <c r="AR100" s="60"/>
      <c r="AS100" s="105">
        <f>ROUND(SUM(AS101:AS103),2)</f>
        <v>0</v>
      </c>
      <c r="AT100" s="106">
        <f t="shared" si="1"/>
        <v>0</v>
      </c>
      <c r="AU100" s="107">
        <f>ROUND(SUM(AU101:AU103),5)</f>
        <v>0</v>
      </c>
      <c r="AV100" s="106">
        <f>ROUND(AZ100*L29,2)</f>
        <v>0</v>
      </c>
      <c r="AW100" s="106">
        <f>ROUND(BA100*L30,2)</f>
        <v>0</v>
      </c>
      <c r="AX100" s="106">
        <f>ROUND(BB100*L29,2)</f>
        <v>0</v>
      </c>
      <c r="AY100" s="106">
        <f>ROUND(BC100*L30,2)</f>
        <v>0</v>
      </c>
      <c r="AZ100" s="106">
        <f>ROUND(SUM(AZ101:AZ103),2)</f>
        <v>0</v>
      </c>
      <c r="BA100" s="106">
        <f>ROUND(SUM(BA101:BA103),2)</f>
        <v>0</v>
      </c>
      <c r="BB100" s="106">
        <f>ROUND(SUM(BB101:BB103),2)</f>
        <v>0</v>
      </c>
      <c r="BC100" s="106">
        <f>ROUND(SUM(BC101:BC103),2)</f>
        <v>0</v>
      </c>
      <c r="BD100" s="108">
        <f>ROUND(SUM(BD101:BD103),2)</f>
        <v>0</v>
      </c>
      <c r="BS100" s="109" t="s">
        <v>74</v>
      </c>
      <c r="BT100" s="109" t="s">
        <v>84</v>
      </c>
      <c r="BU100" s="109" t="s">
        <v>76</v>
      </c>
      <c r="BV100" s="109" t="s">
        <v>77</v>
      </c>
      <c r="BW100" s="109" t="s">
        <v>102</v>
      </c>
      <c r="BX100" s="109" t="s">
        <v>83</v>
      </c>
      <c r="CL100" s="109" t="s">
        <v>1</v>
      </c>
    </row>
    <row r="101" spans="1:90" s="4" customFormat="1" ht="23.25" customHeight="1">
      <c r="A101" s="110" t="s">
        <v>89</v>
      </c>
      <c r="B101" s="58"/>
      <c r="C101" s="103"/>
      <c r="D101" s="103"/>
      <c r="E101" s="103"/>
      <c r="F101" s="275" t="s">
        <v>103</v>
      </c>
      <c r="G101" s="275"/>
      <c r="H101" s="275"/>
      <c r="I101" s="275"/>
      <c r="J101" s="275"/>
      <c r="K101" s="103"/>
      <c r="L101" s="275" t="s">
        <v>91</v>
      </c>
      <c r="M101" s="275"/>
      <c r="N101" s="275"/>
      <c r="O101" s="275"/>
      <c r="P101" s="275"/>
      <c r="Q101" s="275"/>
      <c r="R101" s="275"/>
      <c r="S101" s="275"/>
      <c r="T101" s="275"/>
      <c r="U101" s="275"/>
      <c r="V101" s="275"/>
      <c r="W101" s="275"/>
      <c r="X101" s="275"/>
      <c r="Y101" s="275"/>
      <c r="Z101" s="275"/>
      <c r="AA101" s="275"/>
      <c r="AB101" s="275"/>
      <c r="AC101" s="275"/>
      <c r="AD101" s="275"/>
      <c r="AE101" s="275"/>
      <c r="AF101" s="275"/>
      <c r="AG101" s="281">
        <f>'SO–02 IP1b_RM - Rostlinný...'!J34</f>
        <v>0</v>
      </c>
      <c r="AH101" s="282"/>
      <c r="AI101" s="282"/>
      <c r="AJ101" s="282"/>
      <c r="AK101" s="282"/>
      <c r="AL101" s="282"/>
      <c r="AM101" s="282"/>
      <c r="AN101" s="281">
        <f t="shared" si="0"/>
        <v>0</v>
      </c>
      <c r="AO101" s="282"/>
      <c r="AP101" s="282"/>
      <c r="AQ101" s="104" t="s">
        <v>87</v>
      </c>
      <c r="AR101" s="60"/>
      <c r="AS101" s="105">
        <v>0</v>
      </c>
      <c r="AT101" s="106">
        <f t="shared" si="1"/>
        <v>0</v>
      </c>
      <c r="AU101" s="107">
        <f>'SO–02 IP1b_RM - Rostlinný...'!P127</f>
        <v>0</v>
      </c>
      <c r="AV101" s="106">
        <f>'SO–02 IP1b_RM - Rostlinný...'!J37</f>
        <v>0</v>
      </c>
      <c r="AW101" s="106">
        <f>'SO–02 IP1b_RM - Rostlinný...'!J38</f>
        <v>0</v>
      </c>
      <c r="AX101" s="106">
        <f>'SO–02 IP1b_RM - Rostlinný...'!J39</f>
        <v>0</v>
      </c>
      <c r="AY101" s="106">
        <f>'SO–02 IP1b_RM - Rostlinný...'!J40</f>
        <v>0</v>
      </c>
      <c r="AZ101" s="106">
        <f>'SO–02 IP1b_RM - Rostlinný...'!F37</f>
        <v>0</v>
      </c>
      <c r="BA101" s="106">
        <f>'SO–02 IP1b_RM - Rostlinný...'!F38</f>
        <v>0</v>
      </c>
      <c r="BB101" s="106">
        <f>'SO–02 IP1b_RM - Rostlinný...'!F39</f>
        <v>0</v>
      </c>
      <c r="BC101" s="106">
        <f>'SO–02 IP1b_RM - Rostlinný...'!F40</f>
        <v>0</v>
      </c>
      <c r="BD101" s="108">
        <f>'SO–02 IP1b_RM - Rostlinný...'!F41</f>
        <v>0</v>
      </c>
      <c r="BT101" s="109" t="s">
        <v>92</v>
      </c>
      <c r="BV101" s="109" t="s">
        <v>77</v>
      </c>
      <c r="BW101" s="109" t="s">
        <v>104</v>
      </c>
      <c r="BX101" s="109" t="s">
        <v>102</v>
      </c>
      <c r="CL101" s="109" t="s">
        <v>1</v>
      </c>
    </row>
    <row r="102" spans="1:90" s="4" customFormat="1" ht="23.25" customHeight="1">
      <c r="A102" s="110" t="s">
        <v>89</v>
      </c>
      <c r="B102" s="58"/>
      <c r="C102" s="103"/>
      <c r="D102" s="103"/>
      <c r="E102" s="103"/>
      <c r="F102" s="275" t="s">
        <v>105</v>
      </c>
      <c r="G102" s="275"/>
      <c r="H102" s="275"/>
      <c r="I102" s="275"/>
      <c r="J102" s="275"/>
      <c r="K102" s="103"/>
      <c r="L102" s="275" t="s">
        <v>106</v>
      </c>
      <c r="M102" s="275"/>
      <c r="N102" s="275"/>
      <c r="O102" s="275"/>
      <c r="P102" s="275"/>
      <c r="Q102" s="275"/>
      <c r="R102" s="275"/>
      <c r="S102" s="275"/>
      <c r="T102" s="275"/>
      <c r="U102" s="275"/>
      <c r="V102" s="275"/>
      <c r="W102" s="275"/>
      <c r="X102" s="275"/>
      <c r="Y102" s="275"/>
      <c r="Z102" s="275"/>
      <c r="AA102" s="275"/>
      <c r="AB102" s="275"/>
      <c r="AC102" s="275"/>
      <c r="AD102" s="275"/>
      <c r="AE102" s="275"/>
      <c r="AF102" s="275"/>
      <c r="AG102" s="281">
        <f>'SO–02 IP1b_OM -  Ostatní ...'!J34</f>
        <v>0</v>
      </c>
      <c r="AH102" s="282"/>
      <c r="AI102" s="282"/>
      <c r="AJ102" s="282"/>
      <c r="AK102" s="282"/>
      <c r="AL102" s="282"/>
      <c r="AM102" s="282"/>
      <c r="AN102" s="281">
        <f t="shared" si="0"/>
        <v>0</v>
      </c>
      <c r="AO102" s="282"/>
      <c r="AP102" s="282"/>
      <c r="AQ102" s="104" t="s">
        <v>87</v>
      </c>
      <c r="AR102" s="60"/>
      <c r="AS102" s="105">
        <v>0</v>
      </c>
      <c r="AT102" s="106">
        <f t="shared" si="1"/>
        <v>0</v>
      </c>
      <c r="AU102" s="107">
        <f>'SO–02 IP1b_OM -  Ostatní ...'!P133</f>
        <v>0</v>
      </c>
      <c r="AV102" s="106">
        <f>'SO–02 IP1b_OM -  Ostatní ...'!J37</f>
        <v>0</v>
      </c>
      <c r="AW102" s="106">
        <f>'SO–02 IP1b_OM -  Ostatní ...'!J38</f>
        <v>0</v>
      </c>
      <c r="AX102" s="106">
        <f>'SO–02 IP1b_OM -  Ostatní ...'!J39</f>
        <v>0</v>
      </c>
      <c r="AY102" s="106">
        <f>'SO–02 IP1b_OM -  Ostatní ...'!J40</f>
        <v>0</v>
      </c>
      <c r="AZ102" s="106">
        <f>'SO–02 IP1b_OM -  Ostatní ...'!F37</f>
        <v>0</v>
      </c>
      <c r="BA102" s="106">
        <f>'SO–02 IP1b_OM -  Ostatní ...'!F38</f>
        <v>0</v>
      </c>
      <c r="BB102" s="106">
        <f>'SO–02 IP1b_OM -  Ostatní ...'!F39</f>
        <v>0</v>
      </c>
      <c r="BC102" s="106">
        <f>'SO–02 IP1b_OM -  Ostatní ...'!F40</f>
        <v>0</v>
      </c>
      <c r="BD102" s="108">
        <f>'SO–02 IP1b_OM -  Ostatní ...'!F41</f>
        <v>0</v>
      </c>
      <c r="BT102" s="109" t="s">
        <v>92</v>
      </c>
      <c r="BV102" s="109" t="s">
        <v>77</v>
      </c>
      <c r="BW102" s="109" t="s">
        <v>107</v>
      </c>
      <c r="BX102" s="109" t="s">
        <v>102</v>
      </c>
      <c r="CL102" s="109" t="s">
        <v>1</v>
      </c>
    </row>
    <row r="103" spans="1:90" s="4" customFormat="1" ht="23.25" customHeight="1">
      <c r="A103" s="110" t="s">
        <v>89</v>
      </c>
      <c r="B103" s="58"/>
      <c r="C103" s="103"/>
      <c r="D103" s="103"/>
      <c r="E103" s="103"/>
      <c r="F103" s="275" t="s">
        <v>108</v>
      </c>
      <c r="G103" s="275"/>
      <c r="H103" s="275"/>
      <c r="I103" s="275"/>
      <c r="J103" s="275"/>
      <c r="K103" s="103"/>
      <c r="L103" s="275" t="s">
        <v>109</v>
      </c>
      <c r="M103" s="275"/>
      <c r="N103" s="275"/>
      <c r="O103" s="275"/>
      <c r="P103" s="275"/>
      <c r="Q103" s="275"/>
      <c r="R103" s="275"/>
      <c r="S103" s="275"/>
      <c r="T103" s="275"/>
      <c r="U103" s="275"/>
      <c r="V103" s="275"/>
      <c r="W103" s="275"/>
      <c r="X103" s="275"/>
      <c r="Y103" s="275"/>
      <c r="Z103" s="275"/>
      <c r="AA103" s="275"/>
      <c r="AB103" s="275"/>
      <c r="AC103" s="275"/>
      <c r="AD103" s="275"/>
      <c r="AE103" s="275"/>
      <c r="AF103" s="275"/>
      <c r="AG103" s="281">
        <f>'SO–02 IP1b_ZP - Zahradnic...'!J34</f>
        <v>0</v>
      </c>
      <c r="AH103" s="282"/>
      <c r="AI103" s="282"/>
      <c r="AJ103" s="282"/>
      <c r="AK103" s="282"/>
      <c r="AL103" s="282"/>
      <c r="AM103" s="282"/>
      <c r="AN103" s="281">
        <f t="shared" si="0"/>
        <v>0</v>
      </c>
      <c r="AO103" s="282"/>
      <c r="AP103" s="282"/>
      <c r="AQ103" s="104" t="s">
        <v>87</v>
      </c>
      <c r="AR103" s="60"/>
      <c r="AS103" s="105">
        <v>0</v>
      </c>
      <c r="AT103" s="106">
        <f t="shared" si="1"/>
        <v>0</v>
      </c>
      <c r="AU103" s="107">
        <f>'SO–02 IP1b_ZP - Zahradnic...'!P132</f>
        <v>0</v>
      </c>
      <c r="AV103" s="106">
        <f>'SO–02 IP1b_ZP - Zahradnic...'!J37</f>
        <v>0</v>
      </c>
      <c r="AW103" s="106">
        <f>'SO–02 IP1b_ZP - Zahradnic...'!J38</f>
        <v>0</v>
      </c>
      <c r="AX103" s="106">
        <f>'SO–02 IP1b_ZP - Zahradnic...'!J39</f>
        <v>0</v>
      </c>
      <c r="AY103" s="106">
        <f>'SO–02 IP1b_ZP - Zahradnic...'!J40</f>
        <v>0</v>
      </c>
      <c r="AZ103" s="106">
        <f>'SO–02 IP1b_ZP - Zahradnic...'!F37</f>
        <v>0</v>
      </c>
      <c r="BA103" s="106">
        <f>'SO–02 IP1b_ZP - Zahradnic...'!F38</f>
        <v>0</v>
      </c>
      <c r="BB103" s="106">
        <f>'SO–02 IP1b_ZP - Zahradnic...'!F39</f>
        <v>0</v>
      </c>
      <c r="BC103" s="106">
        <f>'SO–02 IP1b_ZP - Zahradnic...'!F40</f>
        <v>0</v>
      </c>
      <c r="BD103" s="108">
        <f>'SO–02 IP1b_ZP - Zahradnic...'!F41</f>
        <v>0</v>
      </c>
      <c r="BT103" s="109" t="s">
        <v>92</v>
      </c>
      <c r="BV103" s="109" t="s">
        <v>77</v>
      </c>
      <c r="BW103" s="109" t="s">
        <v>110</v>
      </c>
      <c r="BX103" s="109" t="s">
        <v>102</v>
      </c>
      <c r="CL103" s="109" t="s">
        <v>1</v>
      </c>
    </row>
    <row r="104" spans="1:90" s="4" customFormat="1" ht="16.5" customHeight="1">
      <c r="B104" s="58"/>
      <c r="C104" s="103"/>
      <c r="D104" s="103"/>
      <c r="E104" s="275" t="s">
        <v>111</v>
      </c>
      <c r="F104" s="275"/>
      <c r="G104" s="275"/>
      <c r="H104" s="275"/>
      <c r="I104" s="275"/>
      <c r="J104" s="103"/>
      <c r="K104" s="275" t="s">
        <v>112</v>
      </c>
      <c r="L104" s="275"/>
      <c r="M104" s="275"/>
      <c r="N104" s="275"/>
      <c r="O104" s="275"/>
      <c r="P104" s="275"/>
      <c r="Q104" s="275"/>
      <c r="R104" s="275"/>
      <c r="S104" s="275"/>
      <c r="T104" s="275"/>
      <c r="U104" s="275"/>
      <c r="V104" s="275"/>
      <c r="W104" s="275"/>
      <c r="X104" s="275"/>
      <c r="Y104" s="275"/>
      <c r="Z104" s="275"/>
      <c r="AA104" s="275"/>
      <c r="AB104" s="275"/>
      <c r="AC104" s="275"/>
      <c r="AD104" s="275"/>
      <c r="AE104" s="275"/>
      <c r="AF104" s="275"/>
      <c r="AG104" s="283">
        <f>ROUND(SUM(AG105:AG107),2)</f>
        <v>0</v>
      </c>
      <c r="AH104" s="282"/>
      <c r="AI104" s="282"/>
      <c r="AJ104" s="282"/>
      <c r="AK104" s="282"/>
      <c r="AL104" s="282"/>
      <c r="AM104" s="282"/>
      <c r="AN104" s="281">
        <f t="shared" si="0"/>
        <v>0</v>
      </c>
      <c r="AO104" s="282"/>
      <c r="AP104" s="282"/>
      <c r="AQ104" s="104" t="s">
        <v>87</v>
      </c>
      <c r="AR104" s="60"/>
      <c r="AS104" s="105">
        <f>ROUND(SUM(AS105:AS107),2)</f>
        <v>0</v>
      </c>
      <c r="AT104" s="106">
        <f t="shared" si="1"/>
        <v>0</v>
      </c>
      <c r="AU104" s="107">
        <f>ROUND(SUM(AU105:AU107),5)</f>
        <v>0</v>
      </c>
      <c r="AV104" s="106">
        <f>ROUND(AZ104*L29,2)</f>
        <v>0</v>
      </c>
      <c r="AW104" s="106">
        <f>ROUND(BA104*L30,2)</f>
        <v>0</v>
      </c>
      <c r="AX104" s="106">
        <f>ROUND(BB104*L29,2)</f>
        <v>0</v>
      </c>
      <c r="AY104" s="106">
        <f>ROUND(BC104*L30,2)</f>
        <v>0</v>
      </c>
      <c r="AZ104" s="106">
        <f>ROUND(SUM(AZ105:AZ107),2)</f>
        <v>0</v>
      </c>
      <c r="BA104" s="106">
        <f>ROUND(SUM(BA105:BA107),2)</f>
        <v>0</v>
      </c>
      <c r="BB104" s="106">
        <f>ROUND(SUM(BB105:BB107),2)</f>
        <v>0</v>
      </c>
      <c r="BC104" s="106">
        <f>ROUND(SUM(BC105:BC107),2)</f>
        <v>0</v>
      </c>
      <c r="BD104" s="108">
        <f>ROUND(SUM(BD105:BD107),2)</f>
        <v>0</v>
      </c>
      <c r="BS104" s="109" t="s">
        <v>74</v>
      </c>
      <c r="BT104" s="109" t="s">
        <v>84</v>
      </c>
      <c r="BU104" s="109" t="s">
        <v>76</v>
      </c>
      <c r="BV104" s="109" t="s">
        <v>77</v>
      </c>
      <c r="BW104" s="109" t="s">
        <v>113</v>
      </c>
      <c r="BX104" s="109" t="s">
        <v>83</v>
      </c>
      <c r="CL104" s="109" t="s">
        <v>1</v>
      </c>
    </row>
    <row r="105" spans="1:90" s="4" customFormat="1" ht="23.25" customHeight="1">
      <c r="A105" s="110" t="s">
        <v>89</v>
      </c>
      <c r="B105" s="58"/>
      <c r="C105" s="103"/>
      <c r="D105" s="103"/>
      <c r="E105" s="103"/>
      <c r="F105" s="275" t="s">
        <v>114</v>
      </c>
      <c r="G105" s="275"/>
      <c r="H105" s="275"/>
      <c r="I105" s="275"/>
      <c r="J105" s="275"/>
      <c r="K105" s="103"/>
      <c r="L105" s="275" t="s">
        <v>115</v>
      </c>
      <c r="M105" s="275"/>
      <c r="N105" s="275"/>
      <c r="O105" s="275"/>
      <c r="P105" s="275"/>
      <c r="Q105" s="275"/>
      <c r="R105" s="275"/>
      <c r="S105" s="275"/>
      <c r="T105" s="275"/>
      <c r="U105" s="275"/>
      <c r="V105" s="275"/>
      <c r="W105" s="275"/>
      <c r="X105" s="275"/>
      <c r="Y105" s="275"/>
      <c r="Z105" s="275"/>
      <c r="AA105" s="275"/>
      <c r="AB105" s="275"/>
      <c r="AC105" s="275"/>
      <c r="AD105" s="275"/>
      <c r="AE105" s="275"/>
      <c r="AF105" s="275"/>
      <c r="AG105" s="281">
        <f>'SO–03 IP2_RM -  Rostlinný...'!J34</f>
        <v>0</v>
      </c>
      <c r="AH105" s="282"/>
      <c r="AI105" s="282"/>
      <c r="AJ105" s="282"/>
      <c r="AK105" s="282"/>
      <c r="AL105" s="282"/>
      <c r="AM105" s="282"/>
      <c r="AN105" s="281">
        <f t="shared" si="0"/>
        <v>0</v>
      </c>
      <c r="AO105" s="282"/>
      <c r="AP105" s="282"/>
      <c r="AQ105" s="104" t="s">
        <v>87</v>
      </c>
      <c r="AR105" s="60"/>
      <c r="AS105" s="105">
        <v>0</v>
      </c>
      <c r="AT105" s="106">
        <f t="shared" si="1"/>
        <v>0</v>
      </c>
      <c r="AU105" s="107">
        <f>'SO–03 IP2_RM -  Rostlinný...'!P127</f>
        <v>0</v>
      </c>
      <c r="AV105" s="106">
        <f>'SO–03 IP2_RM -  Rostlinný...'!J37</f>
        <v>0</v>
      </c>
      <c r="AW105" s="106">
        <f>'SO–03 IP2_RM -  Rostlinný...'!J38</f>
        <v>0</v>
      </c>
      <c r="AX105" s="106">
        <f>'SO–03 IP2_RM -  Rostlinný...'!J39</f>
        <v>0</v>
      </c>
      <c r="AY105" s="106">
        <f>'SO–03 IP2_RM -  Rostlinný...'!J40</f>
        <v>0</v>
      </c>
      <c r="AZ105" s="106">
        <f>'SO–03 IP2_RM -  Rostlinný...'!F37</f>
        <v>0</v>
      </c>
      <c r="BA105" s="106">
        <f>'SO–03 IP2_RM -  Rostlinný...'!F38</f>
        <v>0</v>
      </c>
      <c r="BB105" s="106">
        <f>'SO–03 IP2_RM -  Rostlinný...'!F39</f>
        <v>0</v>
      </c>
      <c r="BC105" s="106">
        <f>'SO–03 IP2_RM -  Rostlinný...'!F40</f>
        <v>0</v>
      </c>
      <c r="BD105" s="108">
        <f>'SO–03 IP2_RM -  Rostlinný...'!F41</f>
        <v>0</v>
      </c>
      <c r="BT105" s="109" t="s">
        <v>92</v>
      </c>
      <c r="BV105" s="109" t="s">
        <v>77</v>
      </c>
      <c r="BW105" s="109" t="s">
        <v>116</v>
      </c>
      <c r="BX105" s="109" t="s">
        <v>113</v>
      </c>
      <c r="CL105" s="109" t="s">
        <v>1</v>
      </c>
    </row>
    <row r="106" spans="1:90" s="4" customFormat="1" ht="23.25" customHeight="1">
      <c r="A106" s="110" t="s">
        <v>89</v>
      </c>
      <c r="B106" s="58"/>
      <c r="C106" s="103"/>
      <c r="D106" s="103"/>
      <c r="E106" s="103"/>
      <c r="F106" s="275" t="s">
        <v>117</v>
      </c>
      <c r="G106" s="275"/>
      <c r="H106" s="275"/>
      <c r="I106" s="275"/>
      <c r="J106" s="275"/>
      <c r="K106" s="103"/>
      <c r="L106" s="275" t="s">
        <v>95</v>
      </c>
      <c r="M106" s="275"/>
      <c r="N106" s="275"/>
      <c r="O106" s="275"/>
      <c r="P106" s="275"/>
      <c r="Q106" s="275"/>
      <c r="R106" s="275"/>
      <c r="S106" s="275"/>
      <c r="T106" s="275"/>
      <c r="U106" s="275"/>
      <c r="V106" s="275"/>
      <c r="W106" s="275"/>
      <c r="X106" s="275"/>
      <c r="Y106" s="275"/>
      <c r="Z106" s="275"/>
      <c r="AA106" s="275"/>
      <c r="AB106" s="275"/>
      <c r="AC106" s="275"/>
      <c r="AD106" s="275"/>
      <c r="AE106" s="275"/>
      <c r="AF106" s="275"/>
      <c r="AG106" s="281">
        <f>'SO–03 IP2_OM - Ostatní ma...'!J34</f>
        <v>0</v>
      </c>
      <c r="AH106" s="282"/>
      <c r="AI106" s="282"/>
      <c r="AJ106" s="282"/>
      <c r="AK106" s="282"/>
      <c r="AL106" s="282"/>
      <c r="AM106" s="282"/>
      <c r="AN106" s="281">
        <f t="shared" si="0"/>
        <v>0</v>
      </c>
      <c r="AO106" s="282"/>
      <c r="AP106" s="282"/>
      <c r="AQ106" s="104" t="s">
        <v>87</v>
      </c>
      <c r="AR106" s="60"/>
      <c r="AS106" s="105">
        <v>0</v>
      </c>
      <c r="AT106" s="106">
        <f t="shared" si="1"/>
        <v>0</v>
      </c>
      <c r="AU106" s="107">
        <f>'SO–03 IP2_OM - Ostatní ma...'!P132</f>
        <v>0</v>
      </c>
      <c r="AV106" s="106">
        <f>'SO–03 IP2_OM - Ostatní ma...'!J37</f>
        <v>0</v>
      </c>
      <c r="AW106" s="106">
        <f>'SO–03 IP2_OM - Ostatní ma...'!J38</f>
        <v>0</v>
      </c>
      <c r="AX106" s="106">
        <f>'SO–03 IP2_OM - Ostatní ma...'!J39</f>
        <v>0</v>
      </c>
      <c r="AY106" s="106">
        <f>'SO–03 IP2_OM - Ostatní ma...'!J40</f>
        <v>0</v>
      </c>
      <c r="AZ106" s="106">
        <f>'SO–03 IP2_OM - Ostatní ma...'!F37</f>
        <v>0</v>
      </c>
      <c r="BA106" s="106">
        <f>'SO–03 IP2_OM - Ostatní ma...'!F38</f>
        <v>0</v>
      </c>
      <c r="BB106" s="106">
        <f>'SO–03 IP2_OM - Ostatní ma...'!F39</f>
        <v>0</v>
      </c>
      <c r="BC106" s="106">
        <f>'SO–03 IP2_OM - Ostatní ma...'!F40</f>
        <v>0</v>
      </c>
      <c r="BD106" s="108">
        <f>'SO–03 IP2_OM - Ostatní ma...'!F41</f>
        <v>0</v>
      </c>
      <c r="BT106" s="109" t="s">
        <v>92</v>
      </c>
      <c r="BV106" s="109" t="s">
        <v>77</v>
      </c>
      <c r="BW106" s="109" t="s">
        <v>118</v>
      </c>
      <c r="BX106" s="109" t="s">
        <v>113</v>
      </c>
      <c r="CL106" s="109" t="s">
        <v>1</v>
      </c>
    </row>
    <row r="107" spans="1:90" s="4" customFormat="1" ht="23.25" customHeight="1">
      <c r="A107" s="110" t="s">
        <v>89</v>
      </c>
      <c r="B107" s="58"/>
      <c r="C107" s="103"/>
      <c r="D107" s="103"/>
      <c r="E107" s="103"/>
      <c r="F107" s="275" t="s">
        <v>119</v>
      </c>
      <c r="G107" s="275"/>
      <c r="H107" s="275"/>
      <c r="I107" s="275"/>
      <c r="J107" s="275"/>
      <c r="K107" s="103"/>
      <c r="L107" s="275" t="s">
        <v>109</v>
      </c>
      <c r="M107" s="275"/>
      <c r="N107" s="275"/>
      <c r="O107" s="275"/>
      <c r="P107" s="275"/>
      <c r="Q107" s="275"/>
      <c r="R107" s="275"/>
      <c r="S107" s="275"/>
      <c r="T107" s="275"/>
      <c r="U107" s="275"/>
      <c r="V107" s="275"/>
      <c r="W107" s="275"/>
      <c r="X107" s="275"/>
      <c r="Y107" s="275"/>
      <c r="Z107" s="275"/>
      <c r="AA107" s="275"/>
      <c r="AB107" s="275"/>
      <c r="AC107" s="275"/>
      <c r="AD107" s="275"/>
      <c r="AE107" s="275"/>
      <c r="AF107" s="275"/>
      <c r="AG107" s="281">
        <f>'SO–03 IP2_ZP - Zahradnick...'!J34</f>
        <v>0</v>
      </c>
      <c r="AH107" s="282"/>
      <c r="AI107" s="282"/>
      <c r="AJ107" s="282"/>
      <c r="AK107" s="282"/>
      <c r="AL107" s="282"/>
      <c r="AM107" s="282"/>
      <c r="AN107" s="281">
        <f t="shared" si="0"/>
        <v>0</v>
      </c>
      <c r="AO107" s="282"/>
      <c r="AP107" s="282"/>
      <c r="AQ107" s="104" t="s">
        <v>87</v>
      </c>
      <c r="AR107" s="60"/>
      <c r="AS107" s="105">
        <v>0</v>
      </c>
      <c r="AT107" s="106">
        <f t="shared" si="1"/>
        <v>0</v>
      </c>
      <c r="AU107" s="107">
        <f>'SO–03 IP2_ZP - Zahradnick...'!P130</f>
        <v>0</v>
      </c>
      <c r="AV107" s="106">
        <f>'SO–03 IP2_ZP - Zahradnick...'!J37</f>
        <v>0</v>
      </c>
      <c r="AW107" s="106">
        <f>'SO–03 IP2_ZP - Zahradnick...'!J38</f>
        <v>0</v>
      </c>
      <c r="AX107" s="106">
        <f>'SO–03 IP2_ZP - Zahradnick...'!J39</f>
        <v>0</v>
      </c>
      <c r="AY107" s="106">
        <f>'SO–03 IP2_ZP - Zahradnick...'!J40</f>
        <v>0</v>
      </c>
      <c r="AZ107" s="106">
        <f>'SO–03 IP2_ZP - Zahradnick...'!F37</f>
        <v>0</v>
      </c>
      <c r="BA107" s="106">
        <f>'SO–03 IP2_ZP - Zahradnick...'!F38</f>
        <v>0</v>
      </c>
      <c r="BB107" s="106">
        <f>'SO–03 IP2_ZP - Zahradnick...'!F39</f>
        <v>0</v>
      </c>
      <c r="BC107" s="106">
        <f>'SO–03 IP2_ZP - Zahradnick...'!F40</f>
        <v>0</v>
      </c>
      <c r="BD107" s="108">
        <f>'SO–03 IP2_ZP - Zahradnick...'!F41</f>
        <v>0</v>
      </c>
      <c r="BT107" s="109" t="s">
        <v>92</v>
      </c>
      <c r="BV107" s="109" t="s">
        <v>77</v>
      </c>
      <c r="BW107" s="109" t="s">
        <v>120</v>
      </c>
      <c r="BX107" s="109" t="s">
        <v>113</v>
      </c>
      <c r="CL107" s="109" t="s">
        <v>1</v>
      </c>
    </row>
    <row r="108" spans="1:90" s="4" customFormat="1" ht="16.5" customHeight="1">
      <c r="B108" s="58"/>
      <c r="C108" s="103"/>
      <c r="D108" s="103"/>
      <c r="E108" s="275" t="s">
        <v>121</v>
      </c>
      <c r="F108" s="275"/>
      <c r="G108" s="275"/>
      <c r="H108" s="275"/>
      <c r="I108" s="275"/>
      <c r="J108" s="103"/>
      <c r="K108" s="275" t="s">
        <v>122</v>
      </c>
      <c r="L108" s="275"/>
      <c r="M108" s="275"/>
      <c r="N108" s="275"/>
      <c r="O108" s="275"/>
      <c r="P108" s="275"/>
      <c r="Q108" s="275"/>
      <c r="R108" s="275"/>
      <c r="S108" s="275"/>
      <c r="T108" s="275"/>
      <c r="U108" s="275"/>
      <c r="V108" s="275"/>
      <c r="W108" s="275"/>
      <c r="X108" s="275"/>
      <c r="Y108" s="275"/>
      <c r="Z108" s="275"/>
      <c r="AA108" s="275"/>
      <c r="AB108" s="275"/>
      <c r="AC108" s="275"/>
      <c r="AD108" s="275"/>
      <c r="AE108" s="275"/>
      <c r="AF108" s="275"/>
      <c r="AG108" s="283">
        <f>ROUND(SUM(AG109:AG111),2)</f>
        <v>0</v>
      </c>
      <c r="AH108" s="282"/>
      <c r="AI108" s="282"/>
      <c r="AJ108" s="282"/>
      <c r="AK108" s="282"/>
      <c r="AL108" s="282"/>
      <c r="AM108" s="282"/>
      <c r="AN108" s="281">
        <f t="shared" si="0"/>
        <v>0</v>
      </c>
      <c r="AO108" s="282"/>
      <c r="AP108" s="282"/>
      <c r="AQ108" s="104" t="s">
        <v>87</v>
      </c>
      <c r="AR108" s="60"/>
      <c r="AS108" s="105">
        <f>ROUND(SUM(AS109:AS111),2)</f>
        <v>0</v>
      </c>
      <c r="AT108" s="106">
        <f t="shared" si="1"/>
        <v>0</v>
      </c>
      <c r="AU108" s="107">
        <f>ROUND(SUM(AU109:AU111),5)</f>
        <v>0</v>
      </c>
      <c r="AV108" s="106">
        <f>ROUND(AZ108*L29,2)</f>
        <v>0</v>
      </c>
      <c r="AW108" s="106">
        <f>ROUND(BA108*L30,2)</f>
        <v>0</v>
      </c>
      <c r="AX108" s="106">
        <f>ROUND(BB108*L29,2)</f>
        <v>0</v>
      </c>
      <c r="AY108" s="106">
        <f>ROUND(BC108*L30,2)</f>
        <v>0</v>
      </c>
      <c r="AZ108" s="106">
        <f>ROUND(SUM(AZ109:AZ111),2)</f>
        <v>0</v>
      </c>
      <c r="BA108" s="106">
        <f>ROUND(SUM(BA109:BA111),2)</f>
        <v>0</v>
      </c>
      <c r="BB108" s="106">
        <f>ROUND(SUM(BB109:BB111),2)</f>
        <v>0</v>
      </c>
      <c r="BC108" s="106">
        <f>ROUND(SUM(BC109:BC111),2)</f>
        <v>0</v>
      </c>
      <c r="BD108" s="108">
        <f>ROUND(SUM(BD109:BD111),2)</f>
        <v>0</v>
      </c>
      <c r="BS108" s="109" t="s">
        <v>74</v>
      </c>
      <c r="BT108" s="109" t="s">
        <v>84</v>
      </c>
      <c r="BU108" s="109" t="s">
        <v>76</v>
      </c>
      <c r="BV108" s="109" t="s">
        <v>77</v>
      </c>
      <c r="BW108" s="109" t="s">
        <v>123</v>
      </c>
      <c r="BX108" s="109" t="s">
        <v>83</v>
      </c>
      <c r="CL108" s="109" t="s">
        <v>1</v>
      </c>
    </row>
    <row r="109" spans="1:90" s="4" customFormat="1" ht="23.25" customHeight="1">
      <c r="A109" s="110" t="s">
        <v>89</v>
      </c>
      <c r="B109" s="58"/>
      <c r="C109" s="103"/>
      <c r="D109" s="103"/>
      <c r="E109" s="103"/>
      <c r="F109" s="275" t="s">
        <v>124</v>
      </c>
      <c r="G109" s="275"/>
      <c r="H109" s="275"/>
      <c r="I109" s="275"/>
      <c r="J109" s="275"/>
      <c r="K109" s="103"/>
      <c r="L109" s="275" t="s">
        <v>91</v>
      </c>
      <c r="M109" s="275"/>
      <c r="N109" s="275"/>
      <c r="O109" s="275"/>
      <c r="P109" s="275"/>
      <c r="Q109" s="275"/>
      <c r="R109" s="275"/>
      <c r="S109" s="275"/>
      <c r="T109" s="275"/>
      <c r="U109" s="275"/>
      <c r="V109" s="275"/>
      <c r="W109" s="275"/>
      <c r="X109" s="275"/>
      <c r="Y109" s="275"/>
      <c r="Z109" s="275"/>
      <c r="AA109" s="275"/>
      <c r="AB109" s="275"/>
      <c r="AC109" s="275"/>
      <c r="AD109" s="275"/>
      <c r="AE109" s="275"/>
      <c r="AF109" s="275"/>
      <c r="AG109" s="281">
        <f>'SO–04 IP3_RM - Rostlinný ...'!J34</f>
        <v>0</v>
      </c>
      <c r="AH109" s="282"/>
      <c r="AI109" s="282"/>
      <c r="AJ109" s="282"/>
      <c r="AK109" s="282"/>
      <c r="AL109" s="282"/>
      <c r="AM109" s="282"/>
      <c r="AN109" s="281">
        <f t="shared" si="0"/>
        <v>0</v>
      </c>
      <c r="AO109" s="282"/>
      <c r="AP109" s="282"/>
      <c r="AQ109" s="104" t="s">
        <v>87</v>
      </c>
      <c r="AR109" s="60"/>
      <c r="AS109" s="105">
        <v>0</v>
      </c>
      <c r="AT109" s="106">
        <f t="shared" si="1"/>
        <v>0</v>
      </c>
      <c r="AU109" s="107">
        <f>'SO–04 IP3_RM - Rostlinný ...'!P128</f>
        <v>0</v>
      </c>
      <c r="AV109" s="106">
        <f>'SO–04 IP3_RM - Rostlinný ...'!J37</f>
        <v>0</v>
      </c>
      <c r="AW109" s="106">
        <f>'SO–04 IP3_RM - Rostlinný ...'!J38</f>
        <v>0</v>
      </c>
      <c r="AX109" s="106">
        <f>'SO–04 IP3_RM - Rostlinný ...'!J39</f>
        <v>0</v>
      </c>
      <c r="AY109" s="106">
        <f>'SO–04 IP3_RM - Rostlinný ...'!J40</f>
        <v>0</v>
      </c>
      <c r="AZ109" s="106">
        <f>'SO–04 IP3_RM - Rostlinný ...'!F37</f>
        <v>0</v>
      </c>
      <c r="BA109" s="106">
        <f>'SO–04 IP3_RM - Rostlinný ...'!F38</f>
        <v>0</v>
      </c>
      <c r="BB109" s="106">
        <f>'SO–04 IP3_RM - Rostlinný ...'!F39</f>
        <v>0</v>
      </c>
      <c r="BC109" s="106">
        <f>'SO–04 IP3_RM - Rostlinný ...'!F40</f>
        <v>0</v>
      </c>
      <c r="BD109" s="108">
        <f>'SO–04 IP3_RM - Rostlinný ...'!F41</f>
        <v>0</v>
      </c>
      <c r="BT109" s="109" t="s">
        <v>92</v>
      </c>
      <c r="BV109" s="109" t="s">
        <v>77</v>
      </c>
      <c r="BW109" s="109" t="s">
        <v>125</v>
      </c>
      <c r="BX109" s="109" t="s">
        <v>123</v>
      </c>
      <c r="CL109" s="109" t="s">
        <v>1</v>
      </c>
    </row>
    <row r="110" spans="1:90" s="4" customFormat="1" ht="23.25" customHeight="1">
      <c r="A110" s="110" t="s">
        <v>89</v>
      </c>
      <c r="B110" s="58"/>
      <c r="C110" s="103"/>
      <c r="D110" s="103"/>
      <c r="E110" s="103"/>
      <c r="F110" s="275" t="s">
        <v>126</v>
      </c>
      <c r="G110" s="275"/>
      <c r="H110" s="275"/>
      <c r="I110" s="275"/>
      <c r="J110" s="275"/>
      <c r="K110" s="103"/>
      <c r="L110" s="275" t="s">
        <v>95</v>
      </c>
      <c r="M110" s="275"/>
      <c r="N110" s="275"/>
      <c r="O110" s="275"/>
      <c r="P110" s="275"/>
      <c r="Q110" s="275"/>
      <c r="R110" s="275"/>
      <c r="S110" s="275"/>
      <c r="T110" s="275"/>
      <c r="U110" s="275"/>
      <c r="V110" s="275"/>
      <c r="W110" s="275"/>
      <c r="X110" s="275"/>
      <c r="Y110" s="275"/>
      <c r="Z110" s="275"/>
      <c r="AA110" s="275"/>
      <c r="AB110" s="275"/>
      <c r="AC110" s="275"/>
      <c r="AD110" s="275"/>
      <c r="AE110" s="275"/>
      <c r="AF110" s="275"/>
      <c r="AG110" s="281">
        <f>'SO–04 IP3 - Ostatní materiál'!J34</f>
        <v>0</v>
      </c>
      <c r="AH110" s="282"/>
      <c r="AI110" s="282"/>
      <c r="AJ110" s="282"/>
      <c r="AK110" s="282"/>
      <c r="AL110" s="282"/>
      <c r="AM110" s="282"/>
      <c r="AN110" s="281">
        <f t="shared" si="0"/>
        <v>0</v>
      </c>
      <c r="AO110" s="282"/>
      <c r="AP110" s="282"/>
      <c r="AQ110" s="104" t="s">
        <v>87</v>
      </c>
      <c r="AR110" s="60"/>
      <c r="AS110" s="105">
        <v>0</v>
      </c>
      <c r="AT110" s="106">
        <f t="shared" si="1"/>
        <v>0</v>
      </c>
      <c r="AU110" s="107">
        <f>'SO–04 IP3 - Ostatní materiál'!P133</f>
        <v>0</v>
      </c>
      <c r="AV110" s="106">
        <f>'SO–04 IP3 - Ostatní materiál'!J37</f>
        <v>0</v>
      </c>
      <c r="AW110" s="106">
        <f>'SO–04 IP3 - Ostatní materiál'!J38</f>
        <v>0</v>
      </c>
      <c r="AX110" s="106">
        <f>'SO–04 IP3 - Ostatní materiál'!J39</f>
        <v>0</v>
      </c>
      <c r="AY110" s="106">
        <f>'SO–04 IP3 - Ostatní materiál'!J40</f>
        <v>0</v>
      </c>
      <c r="AZ110" s="106">
        <f>'SO–04 IP3 - Ostatní materiál'!F37</f>
        <v>0</v>
      </c>
      <c r="BA110" s="106">
        <f>'SO–04 IP3 - Ostatní materiál'!F38</f>
        <v>0</v>
      </c>
      <c r="BB110" s="106">
        <f>'SO–04 IP3 - Ostatní materiál'!F39</f>
        <v>0</v>
      </c>
      <c r="BC110" s="106">
        <f>'SO–04 IP3 - Ostatní materiál'!F40</f>
        <v>0</v>
      </c>
      <c r="BD110" s="108">
        <f>'SO–04 IP3 - Ostatní materiál'!F41</f>
        <v>0</v>
      </c>
      <c r="BT110" s="109" t="s">
        <v>92</v>
      </c>
      <c r="BV110" s="109" t="s">
        <v>77</v>
      </c>
      <c r="BW110" s="109" t="s">
        <v>127</v>
      </c>
      <c r="BX110" s="109" t="s">
        <v>123</v>
      </c>
      <c r="CL110" s="109" t="s">
        <v>1</v>
      </c>
    </row>
    <row r="111" spans="1:90" s="4" customFormat="1" ht="23.25" customHeight="1">
      <c r="A111" s="110" t="s">
        <v>89</v>
      </c>
      <c r="B111" s="58"/>
      <c r="C111" s="103"/>
      <c r="D111" s="103"/>
      <c r="E111" s="103"/>
      <c r="F111" s="275" t="s">
        <v>128</v>
      </c>
      <c r="G111" s="275"/>
      <c r="H111" s="275"/>
      <c r="I111" s="275"/>
      <c r="J111" s="275"/>
      <c r="K111" s="103"/>
      <c r="L111" s="275" t="s">
        <v>109</v>
      </c>
      <c r="M111" s="275"/>
      <c r="N111" s="275"/>
      <c r="O111" s="275"/>
      <c r="P111" s="275"/>
      <c r="Q111" s="275"/>
      <c r="R111" s="275"/>
      <c r="S111" s="275"/>
      <c r="T111" s="275"/>
      <c r="U111" s="275"/>
      <c r="V111" s="275"/>
      <c r="W111" s="275"/>
      <c r="X111" s="275"/>
      <c r="Y111" s="275"/>
      <c r="Z111" s="275"/>
      <c r="AA111" s="275"/>
      <c r="AB111" s="275"/>
      <c r="AC111" s="275"/>
      <c r="AD111" s="275"/>
      <c r="AE111" s="275"/>
      <c r="AF111" s="275"/>
      <c r="AG111" s="281">
        <f>'SO–04 IP3_ZP - Zahradnick...'!J34</f>
        <v>0</v>
      </c>
      <c r="AH111" s="282"/>
      <c r="AI111" s="282"/>
      <c r="AJ111" s="282"/>
      <c r="AK111" s="282"/>
      <c r="AL111" s="282"/>
      <c r="AM111" s="282"/>
      <c r="AN111" s="281">
        <f t="shared" si="0"/>
        <v>0</v>
      </c>
      <c r="AO111" s="282"/>
      <c r="AP111" s="282"/>
      <c r="AQ111" s="104" t="s">
        <v>87</v>
      </c>
      <c r="AR111" s="60"/>
      <c r="AS111" s="105">
        <v>0</v>
      </c>
      <c r="AT111" s="106">
        <f t="shared" si="1"/>
        <v>0</v>
      </c>
      <c r="AU111" s="107">
        <f>'SO–04 IP3_ZP - Zahradnick...'!P131</f>
        <v>0</v>
      </c>
      <c r="AV111" s="106">
        <f>'SO–04 IP3_ZP - Zahradnick...'!J37</f>
        <v>0</v>
      </c>
      <c r="AW111" s="106">
        <f>'SO–04 IP3_ZP - Zahradnick...'!J38</f>
        <v>0</v>
      </c>
      <c r="AX111" s="106">
        <f>'SO–04 IP3_ZP - Zahradnick...'!J39</f>
        <v>0</v>
      </c>
      <c r="AY111" s="106">
        <f>'SO–04 IP3_ZP - Zahradnick...'!J40</f>
        <v>0</v>
      </c>
      <c r="AZ111" s="106">
        <f>'SO–04 IP3_ZP - Zahradnick...'!F37</f>
        <v>0</v>
      </c>
      <c r="BA111" s="106">
        <f>'SO–04 IP3_ZP - Zahradnick...'!F38</f>
        <v>0</v>
      </c>
      <c r="BB111" s="106">
        <f>'SO–04 IP3_ZP - Zahradnick...'!F39</f>
        <v>0</v>
      </c>
      <c r="BC111" s="106">
        <f>'SO–04 IP3_ZP - Zahradnick...'!F40</f>
        <v>0</v>
      </c>
      <c r="BD111" s="108">
        <f>'SO–04 IP3_ZP - Zahradnick...'!F41</f>
        <v>0</v>
      </c>
      <c r="BT111" s="109" t="s">
        <v>92</v>
      </c>
      <c r="BV111" s="109" t="s">
        <v>77</v>
      </c>
      <c r="BW111" s="109" t="s">
        <v>129</v>
      </c>
      <c r="BX111" s="109" t="s">
        <v>123</v>
      </c>
      <c r="CL111" s="109" t="s">
        <v>1</v>
      </c>
    </row>
    <row r="112" spans="1:90" s="4" customFormat="1" ht="16.5" customHeight="1">
      <c r="A112" s="110" t="s">
        <v>89</v>
      </c>
      <c r="B112" s="58"/>
      <c r="C112" s="103"/>
      <c r="D112" s="103"/>
      <c r="E112" s="275" t="s">
        <v>130</v>
      </c>
      <c r="F112" s="275"/>
      <c r="G112" s="275"/>
      <c r="H112" s="275"/>
      <c r="I112" s="275"/>
      <c r="J112" s="103"/>
      <c r="K112" s="275" t="s">
        <v>131</v>
      </c>
      <c r="L112" s="275"/>
      <c r="M112" s="275"/>
      <c r="N112" s="275"/>
      <c r="O112" s="275"/>
      <c r="P112" s="275"/>
      <c r="Q112" s="275"/>
      <c r="R112" s="275"/>
      <c r="S112" s="275"/>
      <c r="T112" s="275"/>
      <c r="U112" s="275"/>
      <c r="V112" s="275"/>
      <c r="W112" s="275"/>
      <c r="X112" s="275"/>
      <c r="Y112" s="275"/>
      <c r="Z112" s="275"/>
      <c r="AA112" s="275"/>
      <c r="AB112" s="275"/>
      <c r="AC112" s="275"/>
      <c r="AD112" s="275"/>
      <c r="AE112" s="275"/>
      <c r="AF112" s="275"/>
      <c r="AG112" s="281">
        <f>'VON - Vedlejší a ostatní ...'!J32</f>
        <v>0</v>
      </c>
      <c r="AH112" s="282"/>
      <c r="AI112" s="282"/>
      <c r="AJ112" s="282"/>
      <c r="AK112" s="282"/>
      <c r="AL112" s="282"/>
      <c r="AM112" s="282"/>
      <c r="AN112" s="281">
        <f t="shared" si="0"/>
        <v>0</v>
      </c>
      <c r="AO112" s="282"/>
      <c r="AP112" s="282"/>
      <c r="AQ112" s="104" t="s">
        <v>87</v>
      </c>
      <c r="AR112" s="60"/>
      <c r="AS112" s="105">
        <v>0</v>
      </c>
      <c r="AT112" s="106">
        <f t="shared" si="1"/>
        <v>0</v>
      </c>
      <c r="AU112" s="107">
        <f>'VON - Vedlejší a ostatní ...'!P123</f>
        <v>0</v>
      </c>
      <c r="AV112" s="106">
        <f>'VON - Vedlejší a ostatní ...'!J35</f>
        <v>0</v>
      </c>
      <c r="AW112" s="106">
        <f>'VON - Vedlejší a ostatní ...'!J36</f>
        <v>0</v>
      </c>
      <c r="AX112" s="106">
        <f>'VON - Vedlejší a ostatní ...'!J37</f>
        <v>0</v>
      </c>
      <c r="AY112" s="106">
        <f>'VON - Vedlejší a ostatní ...'!J38</f>
        <v>0</v>
      </c>
      <c r="AZ112" s="106">
        <f>'VON - Vedlejší a ostatní ...'!F35</f>
        <v>0</v>
      </c>
      <c r="BA112" s="106">
        <f>'VON - Vedlejší a ostatní ...'!F36</f>
        <v>0</v>
      </c>
      <c r="BB112" s="106">
        <f>'VON - Vedlejší a ostatní ...'!F37</f>
        <v>0</v>
      </c>
      <c r="BC112" s="106">
        <f>'VON - Vedlejší a ostatní ...'!F38</f>
        <v>0</v>
      </c>
      <c r="BD112" s="108">
        <f>'VON - Vedlejší a ostatní ...'!F39</f>
        <v>0</v>
      </c>
      <c r="BT112" s="109" t="s">
        <v>84</v>
      </c>
      <c r="BV112" s="109" t="s">
        <v>77</v>
      </c>
      <c r="BW112" s="109" t="s">
        <v>132</v>
      </c>
      <c r="BX112" s="109" t="s">
        <v>83</v>
      </c>
      <c r="CL112" s="109" t="s">
        <v>1</v>
      </c>
    </row>
    <row r="113" spans="1:91" s="7" customFormat="1" ht="24.75" customHeight="1">
      <c r="B113" s="93"/>
      <c r="C113" s="94"/>
      <c r="D113" s="274" t="s">
        <v>133</v>
      </c>
      <c r="E113" s="274"/>
      <c r="F113" s="274"/>
      <c r="G113" s="274"/>
      <c r="H113" s="274"/>
      <c r="I113" s="95"/>
      <c r="J113" s="274" t="s">
        <v>134</v>
      </c>
      <c r="K113" s="274"/>
      <c r="L113" s="274"/>
      <c r="M113" s="274"/>
      <c r="N113" s="274"/>
      <c r="O113" s="274"/>
      <c r="P113" s="274"/>
      <c r="Q113" s="274"/>
      <c r="R113" s="274"/>
      <c r="S113" s="274"/>
      <c r="T113" s="274"/>
      <c r="U113" s="274"/>
      <c r="V113" s="274"/>
      <c r="W113" s="274"/>
      <c r="X113" s="274"/>
      <c r="Y113" s="274"/>
      <c r="Z113" s="274"/>
      <c r="AA113" s="274"/>
      <c r="AB113" s="274"/>
      <c r="AC113" s="274"/>
      <c r="AD113" s="274"/>
      <c r="AE113" s="274"/>
      <c r="AF113" s="274"/>
      <c r="AG113" s="278">
        <f>ROUND(SUM(AG114:AG116),2)</f>
        <v>0</v>
      </c>
      <c r="AH113" s="279"/>
      <c r="AI113" s="279"/>
      <c r="AJ113" s="279"/>
      <c r="AK113" s="279"/>
      <c r="AL113" s="279"/>
      <c r="AM113" s="279"/>
      <c r="AN113" s="280">
        <f t="shared" si="0"/>
        <v>0</v>
      </c>
      <c r="AO113" s="279"/>
      <c r="AP113" s="279"/>
      <c r="AQ113" s="96" t="s">
        <v>81</v>
      </c>
      <c r="AR113" s="97"/>
      <c r="AS113" s="98">
        <f>ROUND(SUM(AS114:AS116),2)</f>
        <v>0</v>
      </c>
      <c r="AT113" s="99">
        <f t="shared" si="1"/>
        <v>0</v>
      </c>
      <c r="AU113" s="100">
        <f>ROUND(SUM(AU114:AU116),5)</f>
        <v>0</v>
      </c>
      <c r="AV113" s="99">
        <f>ROUND(AZ113*L29,2)</f>
        <v>0</v>
      </c>
      <c r="AW113" s="99">
        <f>ROUND(BA113*L30,2)</f>
        <v>0</v>
      </c>
      <c r="AX113" s="99">
        <f>ROUND(BB113*L29,2)</f>
        <v>0</v>
      </c>
      <c r="AY113" s="99">
        <f>ROUND(BC113*L30,2)</f>
        <v>0</v>
      </c>
      <c r="AZ113" s="99">
        <f>ROUND(SUM(AZ114:AZ116),2)</f>
        <v>0</v>
      </c>
      <c r="BA113" s="99">
        <f>ROUND(SUM(BA114:BA116),2)</f>
        <v>0</v>
      </c>
      <c r="BB113" s="99">
        <f>ROUND(SUM(BB114:BB116),2)</f>
        <v>0</v>
      </c>
      <c r="BC113" s="99">
        <f>ROUND(SUM(BC114:BC116),2)</f>
        <v>0</v>
      </c>
      <c r="BD113" s="101">
        <f>ROUND(SUM(BD114:BD116),2)</f>
        <v>0</v>
      </c>
      <c r="BS113" s="102" t="s">
        <v>74</v>
      </c>
      <c r="BT113" s="102" t="s">
        <v>82</v>
      </c>
      <c r="BU113" s="102" t="s">
        <v>76</v>
      </c>
      <c r="BV113" s="102" t="s">
        <v>77</v>
      </c>
      <c r="BW113" s="102" t="s">
        <v>135</v>
      </c>
      <c r="BX113" s="102" t="s">
        <v>5</v>
      </c>
      <c r="CL113" s="102" t="s">
        <v>1</v>
      </c>
      <c r="CM113" s="102" t="s">
        <v>84</v>
      </c>
    </row>
    <row r="114" spans="1:91" s="4" customFormat="1" ht="16.5" customHeight="1">
      <c r="A114" s="110" t="s">
        <v>89</v>
      </c>
      <c r="B114" s="58"/>
      <c r="C114" s="103"/>
      <c r="D114" s="103"/>
      <c r="E114" s="275" t="s">
        <v>136</v>
      </c>
      <c r="F114" s="275"/>
      <c r="G114" s="275"/>
      <c r="H114" s="275"/>
      <c r="I114" s="275"/>
      <c r="J114" s="103"/>
      <c r="K114" s="275" t="s">
        <v>137</v>
      </c>
      <c r="L114" s="275"/>
      <c r="M114" s="275"/>
      <c r="N114" s="275"/>
      <c r="O114" s="275"/>
      <c r="P114" s="275"/>
      <c r="Q114" s="275"/>
      <c r="R114" s="275"/>
      <c r="S114" s="275"/>
      <c r="T114" s="275"/>
      <c r="U114" s="275"/>
      <c r="V114" s="275"/>
      <c r="W114" s="275"/>
      <c r="X114" s="275"/>
      <c r="Y114" s="275"/>
      <c r="Z114" s="275"/>
      <c r="AA114" s="275"/>
      <c r="AB114" s="275"/>
      <c r="AC114" s="275"/>
      <c r="AD114" s="275"/>
      <c r="AE114" s="275"/>
      <c r="AF114" s="275"/>
      <c r="AG114" s="281">
        <f>'SO–05 - Násl. péče 1. VEG'!J32</f>
        <v>0</v>
      </c>
      <c r="AH114" s="282"/>
      <c r="AI114" s="282"/>
      <c r="AJ114" s="282"/>
      <c r="AK114" s="282"/>
      <c r="AL114" s="282"/>
      <c r="AM114" s="282"/>
      <c r="AN114" s="281">
        <f t="shared" si="0"/>
        <v>0</v>
      </c>
      <c r="AO114" s="282"/>
      <c r="AP114" s="282"/>
      <c r="AQ114" s="104" t="s">
        <v>87</v>
      </c>
      <c r="AR114" s="60"/>
      <c r="AS114" s="105">
        <v>0</v>
      </c>
      <c r="AT114" s="106">
        <f t="shared" si="1"/>
        <v>0</v>
      </c>
      <c r="AU114" s="107">
        <f>'SO–05 - Násl. péče 1. VEG'!P131</f>
        <v>0</v>
      </c>
      <c r="AV114" s="106">
        <f>'SO–05 - Násl. péče 1. VEG'!J35</f>
        <v>0</v>
      </c>
      <c r="AW114" s="106">
        <f>'SO–05 - Násl. péče 1. VEG'!J36</f>
        <v>0</v>
      </c>
      <c r="AX114" s="106">
        <f>'SO–05 - Násl. péče 1. VEG'!J37</f>
        <v>0</v>
      </c>
      <c r="AY114" s="106">
        <f>'SO–05 - Násl. péče 1. VEG'!J38</f>
        <v>0</v>
      </c>
      <c r="AZ114" s="106">
        <f>'SO–05 - Násl. péče 1. VEG'!F35</f>
        <v>0</v>
      </c>
      <c r="BA114" s="106">
        <f>'SO–05 - Násl. péče 1. VEG'!F36</f>
        <v>0</v>
      </c>
      <c r="BB114" s="106">
        <f>'SO–05 - Násl. péče 1. VEG'!F37</f>
        <v>0</v>
      </c>
      <c r="BC114" s="106">
        <f>'SO–05 - Násl. péče 1. VEG'!F38</f>
        <v>0</v>
      </c>
      <c r="BD114" s="108">
        <f>'SO–05 - Násl. péče 1. VEG'!F39</f>
        <v>0</v>
      </c>
      <c r="BT114" s="109" t="s">
        <v>84</v>
      </c>
      <c r="BV114" s="109" t="s">
        <v>77</v>
      </c>
      <c r="BW114" s="109" t="s">
        <v>138</v>
      </c>
      <c r="BX114" s="109" t="s">
        <v>135</v>
      </c>
      <c r="CL114" s="109" t="s">
        <v>1</v>
      </c>
    </row>
    <row r="115" spans="1:91" s="4" customFormat="1" ht="16.5" customHeight="1">
      <c r="A115" s="110" t="s">
        <v>89</v>
      </c>
      <c r="B115" s="58"/>
      <c r="C115" s="103"/>
      <c r="D115" s="103"/>
      <c r="E115" s="275" t="s">
        <v>139</v>
      </c>
      <c r="F115" s="275"/>
      <c r="G115" s="275"/>
      <c r="H115" s="275"/>
      <c r="I115" s="275"/>
      <c r="J115" s="103"/>
      <c r="K115" s="275" t="s">
        <v>140</v>
      </c>
      <c r="L115" s="275"/>
      <c r="M115" s="275"/>
      <c r="N115" s="275"/>
      <c r="O115" s="275"/>
      <c r="P115" s="275"/>
      <c r="Q115" s="275"/>
      <c r="R115" s="275"/>
      <c r="S115" s="275"/>
      <c r="T115" s="275"/>
      <c r="U115" s="275"/>
      <c r="V115" s="275"/>
      <c r="W115" s="275"/>
      <c r="X115" s="275"/>
      <c r="Y115" s="275"/>
      <c r="Z115" s="275"/>
      <c r="AA115" s="275"/>
      <c r="AB115" s="275"/>
      <c r="AC115" s="275"/>
      <c r="AD115" s="275"/>
      <c r="AE115" s="275"/>
      <c r="AF115" s="275"/>
      <c r="AG115" s="281">
        <f>'SO–06 - Násl. péče 2. VEG'!J32</f>
        <v>0</v>
      </c>
      <c r="AH115" s="282"/>
      <c r="AI115" s="282"/>
      <c r="AJ115" s="282"/>
      <c r="AK115" s="282"/>
      <c r="AL115" s="282"/>
      <c r="AM115" s="282"/>
      <c r="AN115" s="281">
        <f t="shared" si="0"/>
        <v>0</v>
      </c>
      <c r="AO115" s="282"/>
      <c r="AP115" s="282"/>
      <c r="AQ115" s="104" t="s">
        <v>87</v>
      </c>
      <c r="AR115" s="60"/>
      <c r="AS115" s="105">
        <v>0</v>
      </c>
      <c r="AT115" s="106">
        <f t="shared" si="1"/>
        <v>0</v>
      </c>
      <c r="AU115" s="107">
        <f>'SO–06 - Násl. péče 2. VEG'!P131</f>
        <v>0</v>
      </c>
      <c r="AV115" s="106">
        <f>'SO–06 - Násl. péče 2. VEG'!J35</f>
        <v>0</v>
      </c>
      <c r="AW115" s="106">
        <f>'SO–06 - Násl. péče 2. VEG'!J36</f>
        <v>0</v>
      </c>
      <c r="AX115" s="106">
        <f>'SO–06 - Násl. péče 2. VEG'!J37</f>
        <v>0</v>
      </c>
      <c r="AY115" s="106">
        <f>'SO–06 - Násl. péče 2. VEG'!J38</f>
        <v>0</v>
      </c>
      <c r="AZ115" s="106">
        <f>'SO–06 - Násl. péče 2. VEG'!F35</f>
        <v>0</v>
      </c>
      <c r="BA115" s="106">
        <f>'SO–06 - Násl. péče 2. VEG'!F36</f>
        <v>0</v>
      </c>
      <c r="BB115" s="106">
        <f>'SO–06 - Násl. péče 2. VEG'!F37</f>
        <v>0</v>
      </c>
      <c r="BC115" s="106">
        <f>'SO–06 - Násl. péče 2. VEG'!F38</f>
        <v>0</v>
      </c>
      <c r="BD115" s="108">
        <f>'SO–06 - Násl. péče 2. VEG'!F39</f>
        <v>0</v>
      </c>
      <c r="BT115" s="109" t="s">
        <v>84</v>
      </c>
      <c r="BV115" s="109" t="s">
        <v>77</v>
      </c>
      <c r="BW115" s="109" t="s">
        <v>141</v>
      </c>
      <c r="BX115" s="109" t="s">
        <v>135</v>
      </c>
      <c r="CL115" s="109" t="s">
        <v>1</v>
      </c>
    </row>
    <row r="116" spans="1:91" s="4" customFormat="1" ht="16.5" customHeight="1">
      <c r="A116" s="110" t="s">
        <v>89</v>
      </c>
      <c r="B116" s="58"/>
      <c r="C116" s="103"/>
      <c r="D116" s="103"/>
      <c r="E116" s="275" t="s">
        <v>142</v>
      </c>
      <c r="F116" s="275"/>
      <c r="G116" s="275"/>
      <c r="H116" s="275"/>
      <c r="I116" s="275"/>
      <c r="J116" s="103"/>
      <c r="K116" s="275" t="s">
        <v>143</v>
      </c>
      <c r="L116" s="275"/>
      <c r="M116" s="275"/>
      <c r="N116" s="275"/>
      <c r="O116" s="275"/>
      <c r="P116" s="275"/>
      <c r="Q116" s="275"/>
      <c r="R116" s="275"/>
      <c r="S116" s="275"/>
      <c r="T116" s="275"/>
      <c r="U116" s="275"/>
      <c r="V116" s="275"/>
      <c r="W116" s="275"/>
      <c r="X116" s="275"/>
      <c r="Y116" s="275"/>
      <c r="Z116" s="275"/>
      <c r="AA116" s="275"/>
      <c r="AB116" s="275"/>
      <c r="AC116" s="275"/>
      <c r="AD116" s="275"/>
      <c r="AE116" s="275"/>
      <c r="AF116" s="275"/>
      <c r="AG116" s="281">
        <f>'SO–07 - Násl. péče 3. VEG'!J32</f>
        <v>0</v>
      </c>
      <c r="AH116" s="282"/>
      <c r="AI116" s="282"/>
      <c r="AJ116" s="282"/>
      <c r="AK116" s="282"/>
      <c r="AL116" s="282"/>
      <c r="AM116" s="282"/>
      <c r="AN116" s="281">
        <f t="shared" si="0"/>
        <v>0</v>
      </c>
      <c r="AO116" s="282"/>
      <c r="AP116" s="282"/>
      <c r="AQ116" s="104" t="s">
        <v>87</v>
      </c>
      <c r="AR116" s="60"/>
      <c r="AS116" s="111">
        <v>0</v>
      </c>
      <c r="AT116" s="112">
        <f t="shared" si="1"/>
        <v>0</v>
      </c>
      <c r="AU116" s="113">
        <f>'SO–07 - Násl. péče 3. VEG'!P131</f>
        <v>0</v>
      </c>
      <c r="AV116" s="112">
        <f>'SO–07 - Násl. péče 3. VEG'!J35</f>
        <v>0</v>
      </c>
      <c r="AW116" s="112">
        <f>'SO–07 - Násl. péče 3. VEG'!J36</f>
        <v>0</v>
      </c>
      <c r="AX116" s="112">
        <f>'SO–07 - Násl. péče 3. VEG'!J37</f>
        <v>0</v>
      </c>
      <c r="AY116" s="112">
        <f>'SO–07 - Násl. péče 3. VEG'!J38</f>
        <v>0</v>
      </c>
      <c r="AZ116" s="112">
        <f>'SO–07 - Násl. péče 3. VEG'!F35</f>
        <v>0</v>
      </c>
      <c r="BA116" s="112">
        <f>'SO–07 - Násl. péče 3. VEG'!F36</f>
        <v>0</v>
      </c>
      <c r="BB116" s="112">
        <f>'SO–07 - Násl. péče 3. VEG'!F37</f>
        <v>0</v>
      </c>
      <c r="BC116" s="112">
        <f>'SO–07 - Násl. péče 3. VEG'!F38</f>
        <v>0</v>
      </c>
      <c r="BD116" s="114">
        <f>'SO–07 - Násl. péče 3. VEG'!F39</f>
        <v>0</v>
      </c>
      <c r="BT116" s="109" t="s">
        <v>84</v>
      </c>
      <c r="BV116" s="109" t="s">
        <v>77</v>
      </c>
      <c r="BW116" s="109" t="s">
        <v>144</v>
      </c>
      <c r="BX116" s="109" t="s">
        <v>135</v>
      </c>
      <c r="CL116" s="109" t="s">
        <v>1</v>
      </c>
    </row>
    <row r="117" spans="1:91" s="2" customFormat="1" ht="30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9"/>
      <c r="AS117" s="34"/>
      <c r="AT117" s="34"/>
      <c r="AU117" s="34"/>
      <c r="AV117" s="34"/>
      <c r="AW117" s="34"/>
      <c r="AX117" s="34"/>
      <c r="AY117" s="34"/>
      <c r="AZ117" s="34"/>
      <c r="BA117" s="34"/>
      <c r="BB117" s="34"/>
      <c r="BC117" s="34"/>
      <c r="BD117" s="34"/>
      <c r="BE117" s="34"/>
    </row>
    <row r="118" spans="1:91" s="2" customFormat="1" ht="6.95" customHeight="1">
      <c r="A118" s="34"/>
      <c r="B118" s="54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  <c r="AC118" s="55"/>
      <c r="AD118" s="55"/>
      <c r="AE118" s="55"/>
      <c r="AF118" s="55"/>
      <c r="AG118" s="55"/>
      <c r="AH118" s="55"/>
      <c r="AI118" s="55"/>
      <c r="AJ118" s="55"/>
      <c r="AK118" s="55"/>
      <c r="AL118" s="55"/>
      <c r="AM118" s="55"/>
      <c r="AN118" s="55"/>
      <c r="AO118" s="55"/>
      <c r="AP118" s="55"/>
      <c r="AQ118" s="55"/>
      <c r="AR118" s="39"/>
      <c r="AS118" s="34"/>
      <c r="AT118" s="34"/>
      <c r="AU118" s="34"/>
      <c r="AV118" s="34"/>
      <c r="AW118" s="34"/>
      <c r="AX118" s="34"/>
      <c r="AY118" s="34"/>
      <c r="AZ118" s="34"/>
      <c r="BA118" s="34"/>
      <c r="BB118" s="34"/>
      <c r="BC118" s="34"/>
      <c r="BD118" s="34"/>
      <c r="BE118" s="34"/>
    </row>
  </sheetData>
  <sheetProtection algorithmName="SHA-512" hashValue="8u+1rvLu03dRflgUOliVPdT9/2aOSoPhKX63HaMiUiWQ8B7o1fd32OnGtzDeRRJkTriA1GPIAGT/imOWHWeD/A==" saltValue="2Ej3OrSzCdu2/kKknypSQqc7Bbf04pOJznmeZYFNDvqXEYHYYOSDAnD62J5j7ahNV0AKnuOMyr2fQzD6frjgow==" spinCount="100000" sheet="1" objects="1" scenarios="1" formatColumns="0" formatRows="0"/>
  <mergeCells count="126">
    <mergeCell ref="E116:I116"/>
    <mergeCell ref="K116:AF116"/>
    <mergeCell ref="F111:J111"/>
    <mergeCell ref="L111:AF111"/>
    <mergeCell ref="K112:AF112"/>
    <mergeCell ref="E112:I112"/>
    <mergeCell ref="D113:H113"/>
    <mergeCell ref="J113:AF113"/>
    <mergeCell ref="K114:AF114"/>
    <mergeCell ref="E114:I114"/>
    <mergeCell ref="K115:AF115"/>
    <mergeCell ref="E115:I115"/>
    <mergeCell ref="AN114:AP114"/>
    <mergeCell ref="AG114:AM114"/>
    <mergeCell ref="AG115:AM115"/>
    <mergeCell ref="AN115:AP115"/>
    <mergeCell ref="AN116:AP116"/>
    <mergeCell ref="AG116:AM116"/>
    <mergeCell ref="F102:J102"/>
    <mergeCell ref="L102:AF102"/>
    <mergeCell ref="F103:J103"/>
    <mergeCell ref="L103:AF103"/>
    <mergeCell ref="K104:AF104"/>
    <mergeCell ref="E104:I104"/>
    <mergeCell ref="F105:J105"/>
    <mergeCell ref="L105:AF105"/>
    <mergeCell ref="L106:AF106"/>
    <mergeCell ref="F106:J106"/>
    <mergeCell ref="L107:AF107"/>
    <mergeCell ref="F107:J107"/>
    <mergeCell ref="E108:I108"/>
    <mergeCell ref="K108:AF108"/>
    <mergeCell ref="L109:AF109"/>
    <mergeCell ref="F109:J109"/>
    <mergeCell ref="F110:J110"/>
    <mergeCell ref="L110:AF110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04:AP104"/>
    <mergeCell ref="AG104:AM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K35:AO35"/>
    <mergeCell ref="X35:AB35"/>
    <mergeCell ref="AR2:BE2"/>
    <mergeCell ref="AN101:AP101"/>
    <mergeCell ref="AG101:AM101"/>
    <mergeCell ref="AG102:AM102"/>
    <mergeCell ref="AN102:AP102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L101:AF101"/>
    <mergeCell ref="F101:J101"/>
    <mergeCell ref="AN92:AP92"/>
    <mergeCell ref="AG92:AM92"/>
    <mergeCell ref="AG95:AM95"/>
    <mergeCell ref="AN95:AP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G100:AM100"/>
    <mergeCell ref="AN100:AP100"/>
    <mergeCell ref="AG94:AM94"/>
    <mergeCell ref="AN94:AP94"/>
    <mergeCell ref="K96:AF96"/>
    <mergeCell ref="E96:I96"/>
    <mergeCell ref="L97:AF97"/>
    <mergeCell ref="F97:J97"/>
    <mergeCell ref="L98:AF98"/>
    <mergeCell ref="F98:J98"/>
    <mergeCell ref="L99:AF99"/>
    <mergeCell ref="F99:J99"/>
    <mergeCell ref="E100:I100"/>
    <mergeCell ref="K100:AF100"/>
    <mergeCell ref="L85:AO85"/>
    <mergeCell ref="AM87:AN87"/>
    <mergeCell ref="AS89:AT91"/>
    <mergeCell ref="AM89:AP89"/>
    <mergeCell ref="AM90:AP90"/>
    <mergeCell ref="I92:AF92"/>
    <mergeCell ref="C92:G92"/>
    <mergeCell ref="D95:H95"/>
    <mergeCell ref="J95:AF95"/>
  </mergeCells>
  <hyperlinks>
    <hyperlink ref="A97" location="'SO–01 IP1a_RM - Rostlinný...'!C2" display="/" xr:uid="{00000000-0004-0000-0000-000000000000}"/>
    <hyperlink ref="A98" location="'SO–01 IP1a_OM - Ostatní m...'!C2" display="/" xr:uid="{00000000-0004-0000-0000-000001000000}"/>
    <hyperlink ref="A99" location="'SO–01 IP1a_ZP -  Zahradni...'!C2" display="/" xr:uid="{00000000-0004-0000-0000-000002000000}"/>
    <hyperlink ref="A101" location="'SO–02 IP1b_RM - Rostlinný...'!C2" display="/" xr:uid="{00000000-0004-0000-0000-000003000000}"/>
    <hyperlink ref="A102" location="'SO–02 IP1b_OM -  Ostatní ...'!C2" display="/" xr:uid="{00000000-0004-0000-0000-000004000000}"/>
    <hyperlink ref="A103" location="'SO–02 IP1b_ZP - Zahradnic...'!C2" display="/" xr:uid="{00000000-0004-0000-0000-000005000000}"/>
    <hyperlink ref="A105" location="'SO–03 IP2_RM -  Rostlinný...'!C2" display="/" xr:uid="{00000000-0004-0000-0000-000006000000}"/>
    <hyperlink ref="A106" location="'SO–03 IP2_OM - Ostatní ma...'!C2" display="/" xr:uid="{00000000-0004-0000-0000-000007000000}"/>
    <hyperlink ref="A107" location="'SO–03 IP2_ZP - Zahradnick...'!C2" display="/" xr:uid="{00000000-0004-0000-0000-000008000000}"/>
    <hyperlink ref="A109" location="'SO–04 IP3_RM - Rostlinný ...'!C2" display="/" xr:uid="{00000000-0004-0000-0000-000009000000}"/>
    <hyperlink ref="A110" location="'SO–04 IP3 - Ostatní materiál'!C2" display="/" xr:uid="{00000000-0004-0000-0000-00000A000000}"/>
    <hyperlink ref="A111" location="'SO–04 IP3_ZP - Zahradnick...'!C2" display="/" xr:uid="{00000000-0004-0000-0000-00000B000000}"/>
    <hyperlink ref="A112" location="'VON - Vedlejší a ostatní ...'!C2" display="/" xr:uid="{00000000-0004-0000-0000-00000C000000}"/>
    <hyperlink ref="A114" location="'SO–05 - Násl. péče 1. VEG'!C2" display="/" xr:uid="{00000000-0004-0000-0000-00000D000000}"/>
    <hyperlink ref="A115" location="'SO–06 - Násl. péče 2. VEG'!C2" display="/" xr:uid="{00000000-0004-0000-0000-00000E000000}"/>
    <hyperlink ref="A116" location="'SO–07 - Násl. péče 3. VEG'!C2" display="/" xr:uid="{00000000-0004-0000-0000-00000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21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120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145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306" t="str">
        <f>'Rekapitulace stavby'!K6</f>
        <v>R 198 – IP1a, IP1b, IP2 a IP3 v k. ú. Černožice n. Labem - Sadové úpravy</v>
      </c>
      <c r="F7" s="307"/>
      <c r="G7" s="307"/>
      <c r="H7" s="307"/>
      <c r="L7" s="20"/>
    </row>
    <row r="8" spans="1:46" ht="12.75">
      <c r="B8" s="20"/>
      <c r="D8" s="119" t="s">
        <v>146</v>
      </c>
      <c r="L8" s="20"/>
    </row>
    <row r="9" spans="1:46" s="1" customFormat="1" ht="16.5" customHeight="1">
      <c r="B9" s="20"/>
      <c r="E9" s="306" t="s">
        <v>147</v>
      </c>
      <c r="F9" s="305"/>
      <c r="G9" s="305"/>
      <c r="H9" s="305"/>
      <c r="L9" s="20"/>
    </row>
    <row r="10" spans="1:46" s="1" customFormat="1" ht="12" customHeight="1">
      <c r="B10" s="20"/>
      <c r="D10" s="119" t="s">
        <v>148</v>
      </c>
      <c r="L10" s="20"/>
    </row>
    <row r="11" spans="1:46" s="2" customFormat="1" ht="16.5" customHeight="1">
      <c r="A11" s="34"/>
      <c r="B11" s="39"/>
      <c r="C11" s="34"/>
      <c r="D11" s="34"/>
      <c r="E11" s="308" t="s">
        <v>612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150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10" t="s">
        <v>649</v>
      </c>
      <c r="F13" s="309"/>
      <c r="G13" s="309"/>
      <c r="H13" s="309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09" t="s">
        <v>1</v>
      </c>
      <c r="G15" s="34"/>
      <c r="H15" s="34"/>
      <c r="I15" s="119" t="s">
        <v>19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09" t="s">
        <v>26</v>
      </c>
      <c r="G16" s="34"/>
      <c r="H16" s="34"/>
      <c r="I16" s="119" t="s">
        <v>22</v>
      </c>
      <c r="J16" s="121" t="str">
        <f>'Rekapitulace stavby'!AN8</f>
        <v>26. 9. 2024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09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tr">
        <f>IF('Rekapitulace stavby'!E11="","",'Rekapitulace stavby'!E11)</f>
        <v xml:space="preserve"> </v>
      </c>
      <c r="F19" s="34"/>
      <c r="G19" s="34"/>
      <c r="H19" s="34"/>
      <c r="I19" s="119" t="s">
        <v>27</v>
      </c>
      <c r="J19" s="109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28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11" t="str">
        <f>'Rekapitulace stavby'!E14</f>
        <v>Vyplň údaj</v>
      </c>
      <c r="F22" s="312"/>
      <c r="G22" s="312"/>
      <c r="H22" s="312"/>
      <c r="I22" s="119" t="s">
        <v>27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30</v>
      </c>
      <c r="E24" s="34"/>
      <c r="F24" s="34"/>
      <c r="G24" s="34"/>
      <c r="H24" s="34"/>
      <c r="I24" s="119" t="s">
        <v>25</v>
      </c>
      <c r="J24" s="109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tr">
        <f>IF('Rekapitulace stavby'!E17="","",'Rekapitulace stavby'!E17)</f>
        <v xml:space="preserve"> </v>
      </c>
      <c r="F25" s="34"/>
      <c r="G25" s="34"/>
      <c r="H25" s="34"/>
      <c r="I25" s="119" t="s">
        <v>27</v>
      </c>
      <c r="J25" s="109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32</v>
      </c>
      <c r="E27" s="34"/>
      <c r="F27" s="34"/>
      <c r="G27" s="34"/>
      <c r="H27" s="34"/>
      <c r="I27" s="119" t="s">
        <v>25</v>
      </c>
      <c r="J27" s="109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tr">
        <f>IF('Rekapitulace stavby'!E20="","",'Rekapitulace stavby'!E20)</f>
        <v xml:space="preserve"> </v>
      </c>
      <c r="F28" s="34"/>
      <c r="G28" s="34"/>
      <c r="H28" s="34"/>
      <c r="I28" s="119" t="s">
        <v>27</v>
      </c>
      <c r="J28" s="109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2"/>
      <c r="B31" s="123"/>
      <c r="C31" s="122"/>
      <c r="D31" s="122"/>
      <c r="E31" s="313" t="s">
        <v>1</v>
      </c>
      <c r="F31" s="313"/>
      <c r="G31" s="313"/>
      <c r="H31" s="313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6" t="s">
        <v>35</v>
      </c>
      <c r="E34" s="34"/>
      <c r="F34" s="34"/>
      <c r="G34" s="34"/>
      <c r="H34" s="34"/>
      <c r="I34" s="34"/>
      <c r="J34" s="127">
        <f>ROUND(J130,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5"/>
      <c r="E35" s="125"/>
      <c r="F35" s="125"/>
      <c r="G35" s="125"/>
      <c r="H35" s="125"/>
      <c r="I35" s="125"/>
      <c r="J35" s="125"/>
      <c r="K35" s="125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8" t="s">
        <v>37</v>
      </c>
      <c r="G36" s="34"/>
      <c r="H36" s="34"/>
      <c r="I36" s="128" t="s">
        <v>36</v>
      </c>
      <c r="J36" s="128" t="s">
        <v>38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0" t="s">
        <v>39</v>
      </c>
      <c r="E37" s="119" t="s">
        <v>40</v>
      </c>
      <c r="F37" s="129">
        <f>ROUND((SUM(BE130:BE214)),  2)</f>
        <v>0</v>
      </c>
      <c r="G37" s="34"/>
      <c r="H37" s="34"/>
      <c r="I37" s="130">
        <v>0.21</v>
      </c>
      <c r="J37" s="129">
        <f>ROUND(((SUM(BE130:BE214))*I37),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41</v>
      </c>
      <c r="F38" s="129">
        <f>ROUND((SUM(BF130:BF214)),  2)</f>
        <v>0</v>
      </c>
      <c r="G38" s="34"/>
      <c r="H38" s="34"/>
      <c r="I38" s="130">
        <v>0.12</v>
      </c>
      <c r="J38" s="129">
        <f>ROUND(((SUM(BF130:BF214))*I38),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42</v>
      </c>
      <c r="F39" s="129">
        <f>ROUND((SUM(BG130:BG214)),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43</v>
      </c>
      <c r="F40" s="129">
        <f>ROUND((SUM(BH130:BH214)),  2)</f>
        <v>0</v>
      </c>
      <c r="G40" s="34"/>
      <c r="H40" s="34"/>
      <c r="I40" s="130">
        <v>0.12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44</v>
      </c>
      <c r="F41" s="129">
        <f>ROUND((SUM(BI130:BI214)),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45</v>
      </c>
      <c r="E43" s="133"/>
      <c r="F43" s="133"/>
      <c r="G43" s="134" t="s">
        <v>46</v>
      </c>
      <c r="H43" s="135" t="s">
        <v>47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152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customHeight="1">
      <c r="A85" s="34"/>
      <c r="B85" s="35"/>
      <c r="C85" s="36"/>
      <c r="D85" s="36"/>
      <c r="E85" s="314" t="str">
        <f>E7</f>
        <v>R 198 – IP1a, IP1b, IP2 a IP3 v k. ú. Černožice n. Labem - Sadové úpravy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146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14" t="s">
        <v>147</v>
      </c>
      <c r="F87" s="290"/>
      <c r="G87" s="290"/>
      <c r="H87" s="290"/>
      <c r="I87" s="22"/>
      <c r="J87" s="22"/>
      <c r="K87" s="22"/>
      <c r="L87" s="20"/>
    </row>
    <row r="88" spans="1:31" s="1" customFormat="1" ht="12" customHeight="1">
      <c r="B88" s="21"/>
      <c r="C88" s="29" t="s">
        <v>148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16" t="s">
        <v>612</v>
      </c>
      <c r="F89" s="317"/>
      <c r="G89" s="317"/>
      <c r="H89" s="31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150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60" t="str">
        <f>E13</f>
        <v>SO–03 IP2_ZP - Zahradnické práce</v>
      </c>
      <c r="F91" s="317"/>
      <c r="G91" s="317"/>
      <c r="H91" s="317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26. 9. 2024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30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28</v>
      </c>
      <c r="D96" s="36"/>
      <c r="E96" s="36"/>
      <c r="F96" s="27" t="str">
        <f>IF(E22="","",E22)</f>
        <v>Vyplň údaj</v>
      </c>
      <c r="G96" s="36"/>
      <c r="H96" s="36"/>
      <c r="I96" s="29" t="s">
        <v>32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153</v>
      </c>
      <c r="D98" s="150"/>
      <c r="E98" s="150"/>
      <c r="F98" s="150"/>
      <c r="G98" s="150"/>
      <c r="H98" s="150"/>
      <c r="I98" s="150"/>
      <c r="J98" s="151" t="s">
        <v>154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155</v>
      </c>
      <c r="D100" s="36"/>
      <c r="E100" s="36"/>
      <c r="F100" s="36"/>
      <c r="G100" s="36"/>
      <c r="H100" s="36"/>
      <c r="I100" s="36"/>
      <c r="J100" s="84">
        <f>J130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156</v>
      </c>
    </row>
    <row r="101" spans="1:47" s="9" customFormat="1" ht="24.95" customHeight="1">
      <c r="B101" s="153"/>
      <c r="C101" s="154"/>
      <c r="D101" s="155" t="s">
        <v>239</v>
      </c>
      <c r="E101" s="156"/>
      <c r="F101" s="156"/>
      <c r="G101" s="156"/>
      <c r="H101" s="156"/>
      <c r="I101" s="156"/>
      <c r="J101" s="157">
        <f>J131</f>
        <v>0</v>
      </c>
      <c r="K101" s="154"/>
      <c r="L101" s="158"/>
    </row>
    <row r="102" spans="1:47" s="9" customFormat="1" ht="24.95" customHeight="1">
      <c r="B102" s="153"/>
      <c r="C102" s="154"/>
      <c r="D102" s="155" t="s">
        <v>376</v>
      </c>
      <c r="E102" s="156"/>
      <c r="F102" s="156"/>
      <c r="G102" s="156"/>
      <c r="H102" s="156"/>
      <c r="I102" s="156"/>
      <c r="J102" s="157">
        <f>J137</f>
        <v>0</v>
      </c>
      <c r="K102" s="154"/>
      <c r="L102" s="158"/>
    </row>
    <row r="103" spans="1:47" s="9" customFormat="1" ht="24.95" customHeight="1">
      <c r="B103" s="153"/>
      <c r="C103" s="154"/>
      <c r="D103" s="155" t="s">
        <v>241</v>
      </c>
      <c r="E103" s="156"/>
      <c r="F103" s="156"/>
      <c r="G103" s="156"/>
      <c r="H103" s="156"/>
      <c r="I103" s="156"/>
      <c r="J103" s="157">
        <f>J141</f>
        <v>0</v>
      </c>
      <c r="K103" s="154"/>
      <c r="L103" s="158"/>
    </row>
    <row r="104" spans="1:47" s="9" customFormat="1" ht="24.95" customHeight="1">
      <c r="B104" s="153"/>
      <c r="C104" s="154"/>
      <c r="D104" s="155" t="s">
        <v>242</v>
      </c>
      <c r="E104" s="156"/>
      <c r="F104" s="156"/>
      <c r="G104" s="156"/>
      <c r="H104" s="156"/>
      <c r="I104" s="156"/>
      <c r="J104" s="157">
        <f>J167</f>
        <v>0</v>
      </c>
      <c r="K104" s="154"/>
      <c r="L104" s="158"/>
    </row>
    <row r="105" spans="1:47" s="9" customFormat="1" ht="24.95" customHeight="1">
      <c r="B105" s="153"/>
      <c r="C105" s="154"/>
      <c r="D105" s="155" t="s">
        <v>589</v>
      </c>
      <c r="E105" s="156"/>
      <c r="F105" s="156"/>
      <c r="G105" s="156"/>
      <c r="H105" s="156"/>
      <c r="I105" s="156"/>
      <c r="J105" s="157">
        <f>J195</f>
        <v>0</v>
      </c>
      <c r="K105" s="154"/>
      <c r="L105" s="158"/>
    </row>
    <row r="106" spans="1:47" s="9" customFormat="1" ht="24.95" customHeight="1">
      <c r="B106" s="153"/>
      <c r="C106" s="154"/>
      <c r="D106" s="155" t="s">
        <v>650</v>
      </c>
      <c r="E106" s="156"/>
      <c r="F106" s="156"/>
      <c r="G106" s="156"/>
      <c r="H106" s="156"/>
      <c r="I106" s="156"/>
      <c r="J106" s="157">
        <f>J213</f>
        <v>0</v>
      </c>
      <c r="K106" s="154"/>
      <c r="L106" s="158"/>
    </row>
    <row r="107" spans="1:47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47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24.95" customHeight="1">
      <c r="A113" s="34"/>
      <c r="B113" s="35"/>
      <c r="C113" s="23" t="s">
        <v>160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26.25" customHeight="1">
      <c r="A116" s="34"/>
      <c r="B116" s="35"/>
      <c r="C116" s="36"/>
      <c r="D116" s="36"/>
      <c r="E116" s="314" t="str">
        <f>E7</f>
        <v>R 198 – IP1a, IP1b, IP2 a IP3 v k. ú. Černožice n. Labem - Sadové úpravy</v>
      </c>
      <c r="F116" s="315"/>
      <c r="G116" s="315"/>
      <c r="H116" s="315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1" customFormat="1" ht="12" customHeight="1">
      <c r="B117" s="21"/>
      <c r="C117" s="29" t="s">
        <v>146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pans="1:31" s="1" customFormat="1" ht="16.5" customHeight="1">
      <c r="B118" s="21"/>
      <c r="C118" s="22"/>
      <c r="D118" s="22"/>
      <c r="E118" s="314" t="s">
        <v>147</v>
      </c>
      <c r="F118" s="290"/>
      <c r="G118" s="290"/>
      <c r="H118" s="290"/>
      <c r="I118" s="22"/>
      <c r="J118" s="22"/>
      <c r="K118" s="22"/>
      <c r="L118" s="20"/>
    </row>
    <row r="119" spans="1:31" s="1" customFormat="1" ht="12" customHeight="1">
      <c r="B119" s="21"/>
      <c r="C119" s="29" t="s">
        <v>148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pans="1:31" s="2" customFormat="1" ht="16.5" customHeight="1">
      <c r="A120" s="34"/>
      <c r="B120" s="35"/>
      <c r="C120" s="36"/>
      <c r="D120" s="36"/>
      <c r="E120" s="316" t="s">
        <v>612</v>
      </c>
      <c r="F120" s="317"/>
      <c r="G120" s="317"/>
      <c r="H120" s="317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150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260" t="str">
        <f>E13</f>
        <v>SO–03 IP2_ZP - Zahradnické práce</v>
      </c>
      <c r="F122" s="317"/>
      <c r="G122" s="317"/>
      <c r="H122" s="317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20</v>
      </c>
      <c r="D124" s="36"/>
      <c r="E124" s="36"/>
      <c r="F124" s="27" t="str">
        <f>F16</f>
        <v xml:space="preserve"> </v>
      </c>
      <c r="G124" s="36"/>
      <c r="H124" s="36"/>
      <c r="I124" s="29" t="s">
        <v>22</v>
      </c>
      <c r="J124" s="66" t="str">
        <f>IF(J16="","",J16)</f>
        <v>26. 9. 2024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5.2" customHeight="1">
      <c r="A126" s="34"/>
      <c r="B126" s="35"/>
      <c r="C126" s="29" t="s">
        <v>24</v>
      </c>
      <c r="D126" s="36"/>
      <c r="E126" s="36"/>
      <c r="F126" s="27" t="str">
        <f>E19</f>
        <v xml:space="preserve"> </v>
      </c>
      <c r="G126" s="36"/>
      <c r="H126" s="36"/>
      <c r="I126" s="29" t="s">
        <v>30</v>
      </c>
      <c r="J126" s="32" t="str">
        <f>E25</f>
        <v xml:space="preserve"> 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28</v>
      </c>
      <c r="D127" s="36"/>
      <c r="E127" s="36"/>
      <c r="F127" s="27" t="str">
        <f>IF(E22="","",E22)</f>
        <v>Vyplň údaj</v>
      </c>
      <c r="G127" s="36"/>
      <c r="H127" s="36"/>
      <c r="I127" s="29" t="s">
        <v>32</v>
      </c>
      <c r="J127" s="32" t="str">
        <f>E28</f>
        <v xml:space="preserve"> 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0.3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10" customFormat="1" ht="29.25" customHeight="1">
      <c r="A129" s="159"/>
      <c r="B129" s="160"/>
      <c r="C129" s="161" t="s">
        <v>161</v>
      </c>
      <c r="D129" s="162" t="s">
        <v>60</v>
      </c>
      <c r="E129" s="162" t="s">
        <v>56</v>
      </c>
      <c r="F129" s="162" t="s">
        <v>57</v>
      </c>
      <c r="G129" s="162" t="s">
        <v>162</v>
      </c>
      <c r="H129" s="162" t="s">
        <v>163</v>
      </c>
      <c r="I129" s="162" t="s">
        <v>164</v>
      </c>
      <c r="J129" s="162" t="s">
        <v>154</v>
      </c>
      <c r="K129" s="163" t="s">
        <v>165</v>
      </c>
      <c r="L129" s="164"/>
      <c r="M129" s="75" t="s">
        <v>1</v>
      </c>
      <c r="N129" s="76" t="s">
        <v>39</v>
      </c>
      <c r="O129" s="76" t="s">
        <v>166</v>
      </c>
      <c r="P129" s="76" t="s">
        <v>167</v>
      </c>
      <c r="Q129" s="76" t="s">
        <v>168</v>
      </c>
      <c r="R129" s="76" t="s">
        <v>169</v>
      </c>
      <c r="S129" s="76" t="s">
        <v>170</v>
      </c>
      <c r="T129" s="77" t="s">
        <v>171</v>
      </c>
      <c r="U129" s="159"/>
      <c r="V129" s="159"/>
      <c r="W129" s="159"/>
      <c r="X129" s="159"/>
      <c r="Y129" s="159"/>
      <c r="Z129" s="159"/>
      <c r="AA129" s="159"/>
      <c r="AB129" s="159"/>
      <c r="AC129" s="159"/>
      <c r="AD129" s="159"/>
      <c r="AE129" s="159"/>
    </row>
    <row r="130" spans="1:65" s="2" customFormat="1" ht="22.9" customHeight="1">
      <c r="A130" s="34"/>
      <c r="B130" s="35"/>
      <c r="C130" s="82" t="s">
        <v>172</v>
      </c>
      <c r="D130" s="36"/>
      <c r="E130" s="36"/>
      <c r="F130" s="36"/>
      <c r="G130" s="36"/>
      <c r="H130" s="36"/>
      <c r="I130" s="36"/>
      <c r="J130" s="165">
        <f>BK130</f>
        <v>0</v>
      </c>
      <c r="K130" s="36"/>
      <c r="L130" s="39"/>
      <c r="M130" s="78"/>
      <c r="N130" s="166"/>
      <c r="O130" s="79"/>
      <c r="P130" s="167">
        <f>P131+P137+P141+P167+P195+P213</f>
        <v>0</v>
      </c>
      <c r="Q130" s="79"/>
      <c r="R130" s="167">
        <f>R131+R137+R141+R167+R195+R213</f>
        <v>0</v>
      </c>
      <c r="S130" s="79"/>
      <c r="T130" s="168">
        <f>T131+T137+T141+T167+T195+T213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74</v>
      </c>
      <c r="AU130" s="17" t="s">
        <v>156</v>
      </c>
      <c r="BK130" s="169">
        <f>BK131+BK137+BK141+BK167+BK195+BK213</f>
        <v>0</v>
      </c>
    </row>
    <row r="131" spans="1:65" s="11" customFormat="1" ht="25.9" customHeight="1">
      <c r="B131" s="170"/>
      <c r="C131" s="171"/>
      <c r="D131" s="172" t="s">
        <v>74</v>
      </c>
      <c r="E131" s="173" t="s">
        <v>173</v>
      </c>
      <c r="F131" s="173" t="s">
        <v>247</v>
      </c>
      <c r="G131" s="171"/>
      <c r="H131" s="171"/>
      <c r="I131" s="174"/>
      <c r="J131" s="175">
        <f>BK131</f>
        <v>0</v>
      </c>
      <c r="K131" s="171"/>
      <c r="L131" s="176"/>
      <c r="M131" s="177"/>
      <c r="N131" s="178"/>
      <c r="O131" s="178"/>
      <c r="P131" s="179">
        <f>SUM(P132:P136)</f>
        <v>0</v>
      </c>
      <c r="Q131" s="178"/>
      <c r="R131" s="179">
        <f>SUM(R132:R136)</f>
        <v>0</v>
      </c>
      <c r="S131" s="178"/>
      <c r="T131" s="180">
        <f>SUM(T132:T136)</f>
        <v>0</v>
      </c>
      <c r="AR131" s="181" t="s">
        <v>82</v>
      </c>
      <c r="AT131" s="182" t="s">
        <v>74</v>
      </c>
      <c r="AU131" s="182" t="s">
        <v>75</v>
      </c>
      <c r="AY131" s="181" t="s">
        <v>175</v>
      </c>
      <c r="BK131" s="183">
        <f>SUM(BK132:BK136)</f>
        <v>0</v>
      </c>
    </row>
    <row r="132" spans="1:65" s="2" customFormat="1" ht="24.2" customHeight="1">
      <c r="A132" s="34"/>
      <c r="B132" s="35"/>
      <c r="C132" s="239" t="s">
        <v>82</v>
      </c>
      <c r="D132" s="239" t="s">
        <v>377</v>
      </c>
      <c r="E132" s="240" t="s">
        <v>378</v>
      </c>
      <c r="F132" s="241" t="s">
        <v>379</v>
      </c>
      <c r="G132" s="242" t="s">
        <v>179</v>
      </c>
      <c r="H132" s="243">
        <v>30</v>
      </c>
      <c r="I132" s="244"/>
      <c r="J132" s="245">
        <f>ROUND(I132*H132,2)</f>
        <v>0</v>
      </c>
      <c r="K132" s="241" t="s">
        <v>1</v>
      </c>
      <c r="L132" s="39"/>
      <c r="M132" s="246" t="s">
        <v>1</v>
      </c>
      <c r="N132" s="247" t="s">
        <v>40</v>
      </c>
      <c r="O132" s="71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6" t="s">
        <v>181</v>
      </c>
      <c r="AT132" s="196" t="s">
        <v>377</v>
      </c>
      <c r="AU132" s="196" t="s">
        <v>82</v>
      </c>
      <c r="AY132" s="17" t="s">
        <v>175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7" t="s">
        <v>82</v>
      </c>
      <c r="BK132" s="197">
        <f>ROUND(I132*H132,2)</f>
        <v>0</v>
      </c>
      <c r="BL132" s="17" t="s">
        <v>181</v>
      </c>
      <c r="BM132" s="196" t="s">
        <v>84</v>
      </c>
    </row>
    <row r="133" spans="1:65" s="2" customFormat="1" ht="33" customHeight="1">
      <c r="A133" s="34"/>
      <c r="B133" s="35"/>
      <c r="C133" s="239" t="s">
        <v>84</v>
      </c>
      <c r="D133" s="239" t="s">
        <v>377</v>
      </c>
      <c r="E133" s="240" t="s">
        <v>380</v>
      </c>
      <c r="F133" s="241" t="s">
        <v>381</v>
      </c>
      <c r="G133" s="242" t="s">
        <v>283</v>
      </c>
      <c r="H133" s="243">
        <v>2082</v>
      </c>
      <c r="I133" s="244"/>
      <c r="J133" s="245">
        <f>ROUND(I133*H133,2)</f>
        <v>0</v>
      </c>
      <c r="K133" s="241" t="s">
        <v>1</v>
      </c>
      <c r="L133" s="39"/>
      <c r="M133" s="246" t="s">
        <v>1</v>
      </c>
      <c r="N133" s="247" t="s">
        <v>40</v>
      </c>
      <c r="O133" s="71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6" t="s">
        <v>181</v>
      </c>
      <c r="AT133" s="196" t="s">
        <v>377</v>
      </c>
      <c r="AU133" s="196" t="s">
        <v>82</v>
      </c>
      <c r="AY133" s="17" t="s">
        <v>175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7" t="s">
        <v>82</v>
      </c>
      <c r="BK133" s="197">
        <f>ROUND(I133*H133,2)</f>
        <v>0</v>
      </c>
      <c r="BL133" s="17" t="s">
        <v>181</v>
      </c>
      <c r="BM133" s="196" t="s">
        <v>181</v>
      </c>
    </row>
    <row r="134" spans="1:65" s="2" customFormat="1" ht="21.75" customHeight="1">
      <c r="A134" s="34"/>
      <c r="B134" s="35"/>
      <c r="C134" s="239" t="s">
        <v>92</v>
      </c>
      <c r="D134" s="239" t="s">
        <v>377</v>
      </c>
      <c r="E134" s="240" t="s">
        <v>382</v>
      </c>
      <c r="F134" s="241" t="s">
        <v>383</v>
      </c>
      <c r="G134" s="242" t="s">
        <v>283</v>
      </c>
      <c r="H134" s="243">
        <v>2082</v>
      </c>
      <c r="I134" s="244"/>
      <c r="J134" s="245">
        <f>ROUND(I134*H134,2)</f>
        <v>0</v>
      </c>
      <c r="K134" s="241" t="s">
        <v>1</v>
      </c>
      <c r="L134" s="39"/>
      <c r="M134" s="246" t="s">
        <v>1</v>
      </c>
      <c r="N134" s="247" t="s">
        <v>40</v>
      </c>
      <c r="O134" s="71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181</v>
      </c>
      <c r="AT134" s="196" t="s">
        <v>377</v>
      </c>
      <c r="AU134" s="196" t="s">
        <v>82</v>
      </c>
      <c r="AY134" s="17" t="s">
        <v>175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82</v>
      </c>
      <c r="BK134" s="197">
        <f>ROUND(I134*H134,2)</f>
        <v>0</v>
      </c>
      <c r="BL134" s="17" t="s">
        <v>181</v>
      </c>
      <c r="BM134" s="196" t="s">
        <v>191</v>
      </c>
    </row>
    <row r="135" spans="1:65" s="2" customFormat="1" ht="21.75" customHeight="1">
      <c r="A135" s="34"/>
      <c r="B135" s="35"/>
      <c r="C135" s="239" t="s">
        <v>181</v>
      </c>
      <c r="D135" s="239" t="s">
        <v>377</v>
      </c>
      <c r="E135" s="240" t="s">
        <v>384</v>
      </c>
      <c r="F135" s="241" t="s">
        <v>385</v>
      </c>
      <c r="G135" s="242" t="s">
        <v>283</v>
      </c>
      <c r="H135" s="243">
        <v>2082</v>
      </c>
      <c r="I135" s="244"/>
      <c r="J135" s="245">
        <f>ROUND(I135*H135,2)</f>
        <v>0</v>
      </c>
      <c r="K135" s="241" t="s">
        <v>1</v>
      </c>
      <c r="L135" s="39"/>
      <c r="M135" s="246" t="s">
        <v>1</v>
      </c>
      <c r="N135" s="247" t="s">
        <v>40</v>
      </c>
      <c r="O135" s="71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6" t="s">
        <v>181</v>
      </c>
      <c r="AT135" s="196" t="s">
        <v>377</v>
      </c>
      <c r="AU135" s="196" t="s">
        <v>82</v>
      </c>
      <c r="AY135" s="17" t="s">
        <v>175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7" t="s">
        <v>82</v>
      </c>
      <c r="BK135" s="197">
        <f>ROUND(I135*H135,2)</f>
        <v>0</v>
      </c>
      <c r="BL135" s="17" t="s">
        <v>181</v>
      </c>
      <c r="BM135" s="196" t="s">
        <v>180</v>
      </c>
    </row>
    <row r="136" spans="1:65" s="2" customFormat="1" ht="16.5" customHeight="1">
      <c r="A136" s="34"/>
      <c r="B136" s="35"/>
      <c r="C136" s="239" t="s">
        <v>196</v>
      </c>
      <c r="D136" s="239" t="s">
        <v>377</v>
      </c>
      <c r="E136" s="240" t="s">
        <v>386</v>
      </c>
      <c r="F136" s="241" t="s">
        <v>387</v>
      </c>
      <c r="G136" s="242" t="s">
        <v>283</v>
      </c>
      <c r="H136" s="243">
        <v>2082</v>
      </c>
      <c r="I136" s="244"/>
      <c r="J136" s="245">
        <f>ROUND(I136*H136,2)</f>
        <v>0</v>
      </c>
      <c r="K136" s="241" t="s">
        <v>1</v>
      </c>
      <c r="L136" s="39"/>
      <c r="M136" s="246" t="s">
        <v>1</v>
      </c>
      <c r="N136" s="247" t="s">
        <v>40</v>
      </c>
      <c r="O136" s="71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6" t="s">
        <v>181</v>
      </c>
      <c r="AT136" s="196" t="s">
        <v>377</v>
      </c>
      <c r="AU136" s="196" t="s">
        <v>82</v>
      </c>
      <c r="AY136" s="17" t="s">
        <v>175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82</v>
      </c>
      <c r="BK136" s="197">
        <f>ROUND(I136*H136,2)</f>
        <v>0</v>
      </c>
      <c r="BL136" s="17" t="s">
        <v>181</v>
      </c>
      <c r="BM136" s="196" t="s">
        <v>199</v>
      </c>
    </row>
    <row r="137" spans="1:65" s="11" customFormat="1" ht="25.9" customHeight="1">
      <c r="B137" s="170"/>
      <c r="C137" s="171"/>
      <c r="D137" s="172" t="s">
        <v>74</v>
      </c>
      <c r="E137" s="173" t="s">
        <v>187</v>
      </c>
      <c r="F137" s="173" t="s">
        <v>388</v>
      </c>
      <c r="G137" s="171"/>
      <c r="H137" s="171"/>
      <c r="I137" s="174"/>
      <c r="J137" s="175">
        <f>BK137</f>
        <v>0</v>
      </c>
      <c r="K137" s="171"/>
      <c r="L137" s="176"/>
      <c r="M137" s="177"/>
      <c r="N137" s="178"/>
      <c r="O137" s="178"/>
      <c r="P137" s="179">
        <f>SUM(P138:P140)</f>
        <v>0</v>
      </c>
      <c r="Q137" s="178"/>
      <c r="R137" s="179">
        <f>SUM(R138:R140)</f>
        <v>0</v>
      </c>
      <c r="S137" s="178"/>
      <c r="T137" s="180">
        <f>SUM(T138:T140)</f>
        <v>0</v>
      </c>
      <c r="AR137" s="181" t="s">
        <v>82</v>
      </c>
      <c r="AT137" s="182" t="s">
        <v>74</v>
      </c>
      <c r="AU137" s="182" t="s">
        <v>75</v>
      </c>
      <c r="AY137" s="181" t="s">
        <v>175</v>
      </c>
      <c r="BK137" s="183">
        <f>SUM(BK138:BK140)</f>
        <v>0</v>
      </c>
    </row>
    <row r="138" spans="1:65" s="2" customFormat="1" ht="24.2" customHeight="1">
      <c r="A138" s="34"/>
      <c r="B138" s="35"/>
      <c r="C138" s="239" t="s">
        <v>191</v>
      </c>
      <c r="D138" s="239" t="s">
        <v>377</v>
      </c>
      <c r="E138" s="240" t="s">
        <v>389</v>
      </c>
      <c r="F138" s="241" t="s">
        <v>390</v>
      </c>
      <c r="G138" s="242" t="s">
        <v>283</v>
      </c>
      <c r="H138" s="243">
        <v>1910</v>
      </c>
      <c r="I138" s="244"/>
      <c r="J138" s="245">
        <f>ROUND(I138*H138,2)</f>
        <v>0</v>
      </c>
      <c r="K138" s="241" t="s">
        <v>1</v>
      </c>
      <c r="L138" s="39"/>
      <c r="M138" s="246" t="s">
        <v>1</v>
      </c>
      <c r="N138" s="247" t="s">
        <v>40</v>
      </c>
      <c r="O138" s="71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6" t="s">
        <v>181</v>
      </c>
      <c r="AT138" s="196" t="s">
        <v>377</v>
      </c>
      <c r="AU138" s="196" t="s">
        <v>82</v>
      </c>
      <c r="AY138" s="17" t="s">
        <v>175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7" t="s">
        <v>82</v>
      </c>
      <c r="BK138" s="197">
        <f>ROUND(I138*H138,2)</f>
        <v>0</v>
      </c>
      <c r="BL138" s="17" t="s">
        <v>181</v>
      </c>
      <c r="BM138" s="196" t="s">
        <v>8</v>
      </c>
    </row>
    <row r="139" spans="1:65" s="2" customFormat="1" ht="16.5" customHeight="1">
      <c r="A139" s="34"/>
      <c r="B139" s="35"/>
      <c r="C139" s="239" t="s">
        <v>206</v>
      </c>
      <c r="D139" s="239" t="s">
        <v>377</v>
      </c>
      <c r="E139" s="240" t="s">
        <v>386</v>
      </c>
      <c r="F139" s="241" t="s">
        <v>387</v>
      </c>
      <c r="G139" s="242" t="s">
        <v>283</v>
      </c>
      <c r="H139" s="243">
        <v>1910</v>
      </c>
      <c r="I139" s="244"/>
      <c r="J139" s="245">
        <f>ROUND(I139*H139,2)</f>
        <v>0</v>
      </c>
      <c r="K139" s="241" t="s">
        <v>1</v>
      </c>
      <c r="L139" s="39"/>
      <c r="M139" s="246" t="s">
        <v>1</v>
      </c>
      <c r="N139" s="247" t="s">
        <v>40</v>
      </c>
      <c r="O139" s="71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6" t="s">
        <v>181</v>
      </c>
      <c r="AT139" s="196" t="s">
        <v>377</v>
      </c>
      <c r="AU139" s="196" t="s">
        <v>82</v>
      </c>
      <c r="AY139" s="17" t="s">
        <v>175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82</v>
      </c>
      <c r="BK139" s="197">
        <f>ROUND(I139*H139,2)</f>
        <v>0</v>
      </c>
      <c r="BL139" s="17" t="s">
        <v>181</v>
      </c>
      <c r="BM139" s="196" t="s">
        <v>209</v>
      </c>
    </row>
    <row r="140" spans="1:65" s="2" customFormat="1" ht="33" customHeight="1">
      <c r="A140" s="34"/>
      <c r="B140" s="35"/>
      <c r="C140" s="239" t="s">
        <v>180</v>
      </c>
      <c r="D140" s="239" t="s">
        <v>377</v>
      </c>
      <c r="E140" s="240" t="s">
        <v>392</v>
      </c>
      <c r="F140" s="241" t="s">
        <v>393</v>
      </c>
      <c r="G140" s="242" t="s">
        <v>283</v>
      </c>
      <c r="H140" s="243">
        <v>1910</v>
      </c>
      <c r="I140" s="244"/>
      <c r="J140" s="245">
        <f>ROUND(I140*H140,2)</f>
        <v>0</v>
      </c>
      <c r="K140" s="241" t="s">
        <v>1</v>
      </c>
      <c r="L140" s="39"/>
      <c r="M140" s="246" t="s">
        <v>1</v>
      </c>
      <c r="N140" s="247" t="s">
        <v>40</v>
      </c>
      <c r="O140" s="71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6" t="s">
        <v>181</v>
      </c>
      <c r="AT140" s="196" t="s">
        <v>377</v>
      </c>
      <c r="AU140" s="196" t="s">
        <v>82</v>
      </c>
      <c r="AY140" s="17" t="s">
        <v>175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7" t="s">
        <v>82</v>
      </c>
      <c r="BK140" s="197">
        <f>ROUND(I140*H140,2)</f>
        <v>0</v>
      </c>
      <c r="BL140" s="17" t="s">
        <v>181</v>
      </c>
      <c r="BM140" s="196" t="s">
        <v>213</v>
      </c>
    </row>
    <row r="141" spans="1:65" s="11" customFormat="1" ht="25.9" customHeight="1">
      <c r="B141" s="170"/>
      <c r="C141" s="171"/>
      <c r="D141" s="172" t="s">
        <v>74</v>
      </c>
      <c r="E141" s="173" t="s">
        <v>201</v>
      </c>
      <c r="F141" s="173" t="s">
        <v>262</v>
      </c>
      <c r="G141" s="171"/>
      <c r="H141" s="171"/>
      <c r="I141" s="174"/>
      <c r="J141" s="175">
        <f>BK141</f>
        <v>0</v>
      </c>
      <c r="K141" s="171"/>
      <c r="L141" s="176"/>
      <c r="M141" s="177"/>
      <c r="N141" s="178"/>
      <c r="O141" s="178"/>
      <c r="P141" s="179">
        <f>SUM(P142:P166)</f>
        <v>0</v>
      </c>
      <c r="Q141" s="178"/>
      <c r="R141" s="179">
        <f>SUM(R142:R166)</f>
        <v>0</v>
      </c>
      <c r="S141" s="178"/>
      <c r="T141" s="180">
        <f>SUM(T142:T166)</f>
        <v>0</v>
      </c>
      <c r="AR141" s="181" t="s">
        <v>82</v>
      </c>
      <c r="AT141" s="182" t="s">
        <v>74</v>
      </c>
      <c r="AU141" s="182" t="s">
        <v>75</v>
      </c>
      <c r="AY141" s="181" t="s">
        <v>175</v>
      </c>
      <c r="BK141" s="183">
        <f>SUM(BK142:BK166)</f>
        <v>0</v>
      </c>
    </row>
    <row r="142" spans="1:65" s="2" customFormat="1" ht="24.2" customHeight="1">
      <c r="A142" s="34"/>
      <c r="B142" s="35"/>
      <c r="C142" s="239" t="s">
        <v>215</v>
      </c>
      <c r="D142" s="239" t="s">
        <v>377</v>
      </c>
      <c r="E142" s="240" t="s">
        <v>651</v>
      </c>
      <c r="F142" s="241" t="s">
        <v>652</v>
      </c>
      <c r="G142" s="242" t="s">
        <v>179</v>
      </c>
      <c r="H142" s="243">
        <v>10</v>
      </c>
      <c r="I142" s="244"/>
      <c r="J142" s="245">
        <f>ROUND(I142*H142,2)</f>
        <v>0</v>
      </c>
      <c r="K142" s="241" t="s">
        <v>1</v>
      </c>
      <c r="L142" s="39"/>
      <c r="M142" s="246" t="s">
        <v>1</v>
      </c>
      <c r="N142" s="247" t="s">
        <v>40</v>
      </c>
      <c r="O142" s="71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6" t="s">
        <v>181</v>
      </c>
      <c r="AT142" s="196" t="s">
        <v>377</v>
      </c>
      <c r="AU142" s="196" t="s">
        <v>82</v>
      </c>
      <c r="AY142" s="17" t="s">
        <v>175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7" t="s">
        <v>82</v>
      </c>
      <c r="BK142" s="197">
        <f>ROUND(I142*H142,2)</f>
        <v>0</v>
      </c>
      <c r="BL142" s="17" t="s">
        <v>181</v>
      </c>
      <c r="BM142" s="196" t="s">
        <v>218</v>
      </c>
    </row>
    <row r="143" spans="1:65" s="2" customFormat="1" ht="33" customHeight="1">
      <c r="A143" s="34"/>
      <c r="B143" s="35"/>
      <c r="C143" s="239" t="s">
        <v>199</v>
      </c>
      <c r="D143" s="239" t="s">
        <v>377</v>
      </c>
      <c r="E143" s="240" t="s">
        <v>396</v>
      </c>
      <c r="F143" s="241" t="s">
        <v>397</v>
      </c>
      <c r="G143" s="242" t="s">
        <v>179</v>
      </c>
      <c r="H143" s="243">
        <v>10</v>
      </c>
      <c r="I143" s="244"/>
      <c r="J143" s="245">
        <f>ROUND(I143*H143,2)</f>
        <v>0</v>
      </c>
      <c r="K143" s="241" t="s">
        <v>1</v>
      </c>
      <c r="L143" s="39"/>
      <c r="M143" s="246" t="s">
        <v>1</v>
      </c>
      <c r="N143" s="247" t="s">
        <v>40</v>
      </c>
      <c r="O143" s="71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6" t="s">
        <v>181</v>
      </c>
      <c r="AT143" s="196" t="s">
        <v>377</v>
      </c>
      <c r="AU143" s="196" t="s">
        <v>82</v>
      </c>
      <c r="AY143" s="17" t="s">
        <v>175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7" t="s">
        <v>82</v>
      </c>
      <c r="BK143" s="197">
        <f>ROUND(I143*H143,2)</f>
        <v>0</v>
      </c>
      <c r="BL143" s="17" t="s">
        <v>181</v>
      </c>
      <c r="BM143" s="196" t="s">
        <v>222</v>
      </c>
    </row>
    <row r="144" spans="1:65" s="2" customFormat="1" ht="24.2" customHeight="1">
      <c r="A144" s="34"/>
      <c r="B144" s="35"/>
      <c r="C144" s="239" t="s">
        <v>224</v>
      </c>
      <c r="D144" s="239" t="s">
        <v>377</v>
      </c>
      <c r="E144" s="240" t="s">
        <v>398</v>
      </c>
      <c r="F144" s="241" t="s">
        <v>399</v>
      </c>
      <c r="G144" s="242" t="s">
        <v>179</v>
      </c>
      <c r="H144" s="243">
        <v>10</v>
      </c>
      <c r="I144" s="244"/>
      <c r="J144" s="245">
        <f>ROUND(I144*H144,2)</f>
        <v>0</v>
      </c>
      <c r="K144" s="241" t="s">
        <v>1</v>
      </c>
      <c r="L144" s="39"/>
      <c r="M144" s="246" t="s">
        <v>1</v>
      </c>
      <c r="N144" s="247" t="s">
        <v>40</v>
      </c>
      <c r="O144" s="71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6" t="s">
        <v>181</v>
      </c>
      <c r="AT144" s="196" t="s">
        <v>377</v>
      </c>
      <c r="AU144" s="196" t="s">
        <v>82</v>
      </c>
      <c r="AY144" s="17" t="s">
        <v>175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7" t="s">
        <v>82</v>
      </c>
      <c r="BK144" s="197">
        <f>ROUND(I144*H144,2)</f>
        <v>0</v>
      </c>
      <c r="BL144" s="17" t="s">
        <v>181</v>
      </c>
      <c r="BM144" s="196" t="s">
        <v>227</v>
      </c>
    </row>
    <row r="145" spans="1:65" s="2" customFormat="1" ht="24.2" customHeight="1">
      <c r="A145" s="34"/>
      <c r="B145" s="35"/>
      <c r="C145" s="239" t="s">
        <v>8</v>
      </c>
      <c r="D145" s="239" t="s">
        <v>377</v>
      </c>
      <c r="E145" s="240" t="s">
        <v>405</v>
      </c>
      <c r="F145" s="241" t="s">
        <v>406</v>
      </c>
      <c r="G145" s="242" t="s">
        <v>402</v>
      </c>
      <c r="H145" s="243">
        <v>4.0000000000000002E-4</v>
      </c>
      <c r="I145" s="244"/>
      <c r="J145" s="245">
        <f>ROUND(I145*H145,2)</f>
        <v>0</v>
      </c>
      <c r="K145" s="241" t="s">
        <v>1</v>
      </c>
      <c r="L145" s="39"/>
      <c r="M145" s="246" t="s">
        <v>1</v>
      </c>
      <c r="N145" s="247" t="s">
        <v>40</v>
      </c>
      <c r="O145" s="71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6" t="s">
        <v>181</v>
      </c>
      <c r="AT145" s="196" t="s">
        <v>377</v>
      </c>
      <c r="AU145" s="196" t="s">
        <v>82</v>
      </c>
      <c r="AY145" s="17" t="s">
        <v>175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82</v>
      </c>
      <c r="BK145" s="197">
        <f>ROUND(I145*H145,2)</f>
        <v>0</v>
      </c>
      <c r="BL145" s="17" t="s">
        <v>181</v>
      </c>
      <c r="BM145" s="196" t="s">
        <v>231</v>
      </c>
    </row>
    <row r="146" spans="1:65" s="13" customFormat="1" ht="11.25">
      <c r="B146" s="213"/>
      <c r="C146" s="214"/>
      <c r="D146" s="200" t="s">
        <v>182</v>
      </c>
      <c r="E146" s="215" t="s">
        <v>1</v>
      </c>
      <c r="F146" s="216" t="s">
        <v>403</v>
      </c>
      <c r="G146" s="214"/>
      <c r="H146" s="215" t="s">
        <v>1</v>
      </c>
      <c r="I146" s="217"/>
      <c r="J146" s="214"/>
      <c r="K146" s="214"/>
      <c r="L146" s="218"/>
      <c r="M146" s="219"/>
      <c r="N146" s="220"/>
      <c r="O146" s="220"/>
      <c r="P146" s="220"/>
      <c r="Q146" s="220"/>
      <c r="R146" s="220"/>
      <c r="S146" s="220"/>
      <c r="T146" s="221"/>
      <c r="AT146" s="222" t="s">
        <v>182</v>
      </c>
      <c r="AU146" s="222" t="s">
        <v>82</v>
      </c>
      <c r="AV146" s="13" t="s">
        <v>82</v>
      </c>
      <c r="AW146" s="13" t="s">
        <v>31</v>
      </c>
      <c r="AX146" s="13" t="s">
        <v>75</v>
      </c>
      <c r="AY146" s="222" t="s">
        <v>175</v>
      </c>
    </row>
    <row r="147" spans="1:65" s="12" customFormat="1" ht="11.25">
      <c r="B147" s="198"/>
      <c r="C147" s="199"/>
      <c r="D147" s="200" t="s">
        <v>182</v>
      </c>
      <c r="E147" s="201" t="s">
        <v>1</v>
      </c>
      <c r="F147" s="202" t="s">
        <v>653</v>
      </c>
      <c r="G147" s="199"/>
      <c r="H147" s="203">
        <v>4.0000000000000002E-4</v>
      </c>
      <c r="I147" s="204"/>
      <c r="J147" s="199"/>
      <c r="K147" s="199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182</v>
      </c>
      <c r="AU147" s="209" t="s">
        <v>82</v>
      </c>
      <c r="AV147" s="12" t="s">
        <v>84</v>
      </c>
      <c r="AW147" s="12" t="s">
        <v>31</v>
      </c>
      <c r="AX147" s="12" t="s">
        <v>75</v>
      </c>
      <c r="AY147" s="209" t="s">
        <v>175</v>
      </c>
    </row>
    <row r="148" spans="1:65" s="14" customFormat="1" ht="11.25">
      <c r="B148" s="223"/>
      <c r="C148" s="224"/>
      <c r="D148" s="200" t="s">
        <v>182</v>
      </c>
      <c r="E148" s="225" t="s">
        <v>1</v>
      </c>
      <c r="F148" s="226" t="s">
        <v>253</v>
      </c>
      <c r="G148" s="224"/>
      <c r="H148" s="227">
        <v>4.0000000000000002E-4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AT148" s="233" t="s">
        <v>182</v>
      </c>
      <c r="AU148" s="233" t="s">
        <v>82</v>
      </c>
      <c r="AV148" s="14" t="s">
        <v>181</v>
      </c>
      <c r="AW148" s="14" t="s">
        <v>31</v>
      </c>
      <c r="AX148" s="14" t="s">
        <v>82</v>
      </c>
      <c r="AY148" s="233" t="s">
        <v>175</v>
      </c>
    </row>
    <row r="149" spans="1:65" s="2" customFormat="1" ht="24.2" customHeight="1">
      <c r="A149" s="34"/>
      <c r="B149" s="35"/>
      <c r="C149" s="239" t="s">
        <v>233</v>
      </c>
      <c r="D149" s="239" t="s">
        <v>377</v>
      </c>
      <c r="E149" s="240" t="s">
        <v>654</v>
      </c>
      <c r="F149" s="241" t="s">
        <v>406</v>
      </c>
      <c r="G149" s="242" t="s">
        <v>402</v>
      </c>
      <c r="H149" s="243">
        <v>3.0000000000000001E-3</v>
      </c>
      <c r="I149" s="244"/>
      <c r="J149" s="245">
        <f>ROUND(I149*H149,2)</f>
        <v>0</v>
      </c>
      <c r="K149" s="241" t="s">
        <v>1</v>
      </c>
      <c r="L149" s="39"/>
      <c r="M149" s="246" t="s">
        <v>1</v>
      </c>
      <c r="N149" s="247" t="s">
        <v>40</v>
      </c>
      <c r="O149" s="71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6" t="s">
        <v>181</v>
      </c>
      <c r="AT149" s="196" t="s">
        <v>377</v>
      </c>
      <c r="AU149" s="196" t="s">
        <v>82</v>
      </c>
      <c r="AY149" s="17" t="s">
        <v>175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7" t="s">
        <v>82</v>
      </c>
      <c r="BK149" s="197">
        <f>ROUND(I149*H149,2)</f>
        <v>0</v>
      </c>
      <c r="BL149" s="17" t="s">
        <v>181</v>
      </c>
      <c r="BM149" s="196" t="s">
        <v>236</v>
      </c>
    </row>
    <row r="150" spans="1:65" s="13" customFormat="1" ht="11.25">
      <c r="B150" s="213"/>
      <c r="C150" s="214"/>
      <c r="D150" s="200" t="s">
        <v>182</v>
      </c>
      <c r="E150" s="215" t="s">
        <v>1</v>
      </c>
      <c r="F150" s="216" t="s">
        <v>403</v>
      </c>
      <c r="G150" s="214"/>
      <c r="H150" s="215" t="s">
        <v>1</v>
      </c>
      <c r="I150" s="217"/>
      <c r="J150" s="214"/>
      <c r="K150" s="214"/>
      <c r="L150" s="218"/>
      <c r="M150" s="219"/>
      <c r="N150" s="220"/>
      <c r="O150" s="220"/>
      <c r="P150" s="220"/>
      <c r="Q150" s="220"/>
      <c r="R150" s="220"/>
      <c r="S150" s="220"/>
      <c r="T150" s="221"/>
      <c r="AT150" s="222" t="s">
        <v>182</v>
      </c>
      <c r="AU150" s="222" t="s">
        <v>82</v>
      </c>
      <c r="AV150" s="13" t="s">
        <v>82</v>
      </c>
      <c r="AW150" s="13" t="s">
        <v>31</v>
      </c>
      <c r="AX150" s="13" t="s">
        <v>75</v>
      </c>
      <c r="AY150" s="222" t="s">
        <v>175</v>
      </c>
    </row>
    <row r="151" spans="1:65" s="12" customFormat="1" ht="11.25">
      <c r="B151" s="198"/>
      <c r="C151" s="199"/>
      <c r="D151" s="200" t="s">
        <v>182</v>
      </c>
      <c r="E151" s="201" t="s">
        <v>1</v>
      </c>
      <c r="F151" s="202" t="s">
        <v>655</v>
      </c>
      <c r="G151" s="199"/>
      <c r="H151" s="203">
        <v>3.0000000000000001E-3</v>
      </c>
      <c r="I151" s="204"/>
      <c r="J151" s="199"/>
      <c r="K151" s="199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182</v>
      </c>
      <c r="AU151" s="209" t="s">
        <v>82</v>
      </c>
      <c r="AV151" s="12" t="s">
        <v>84</v>
      </c>
      <c r="AW151" s="12" t="s">
        <v>31</v>
      </c>
      <c r="AX151" s="12" t="s">
        <v>75</v>
      </c>
      <c r="AY151" s="209" t="s">
        <v>175</v>
      </c>
    </row>
    <row r="152" spans="1:65" s="14" customFormat="1" ht="11.25">
      <c r="B152" s="223"/>
      <c r="C152" s="224"/>
      <c r="D152" s="200" t="s">
        <v>182</v>
      </c>
      <c r="E152" s="225" t="s">
        <v>1</v>
      </c>
      <c r="F152" s="226" t="s">
        <v>253</v>
      </c>
      <c r="G152" s="224"/>
      <c r="H152" s="227">
        <v>3.0000000000000001E-3</v>
      </c>
      <c r="I152" s="228"/>
      <c r="J152" s="224"/>
      <c r="K152" s="224"/>
      <c r="L152" s="229"/>
      <c r="M152" s="230"/>
      <c r="N152" s="231"/>
      <c r="O152" s="231"/>
      <c r="P152" s="231"/>
      <c r="Q152" s="231"/>
      <c r="R152" s="231"/>
      <c r="S152" s="231"/>
      <c r="T152" s="232"/>
      <c r="AT152" s="233" t="s">
        <v>182</v>
      </c>
      <c r="AU152" s="233" t="s">
        <v>82</v>
      </c>
      <c r="AV152" s="14" t="s">
        <v>181</v>
      </c>
      <c r="AW152" s="14" t="s">
        <v>31</v>
      </c>
      <c r="AX152" s="14" t="s">
        <v>82</v>
      </c>
      <c r="AY152" s="233" t="s">
        <v>175</v>
      </c>
    </row>
    <row r="153" spans="1:65" s="2" customFormat="1" ht="33" customHeight="1">
      <c r="A153" s="34"/>
      <c r="B153" s="35"/>
      <c r="C153" s="239" t="s">
        <v>209</v>
      </c>
      <c r="D153" s="239" t="s">
        <v>377</v>
      </c>
      <c r="E153" s="240" t="s">
        <v>408</v>
      </c>
      <c r="F153" s="241" t="s">
        <v>409</v>
      </c>
      <c r="G153" s="242" t="s">
        <v>179</v>
      </c>
      <c r="H153" s="243">
        <v>10</v>
      </c>
      <c r="I153" s="244"/>
      <c r="J153" s="245">
        <f>ROUND(I153*H153,2)</f>
        <v>0</v>
      </c>
      <c r="K153" s="241" t="s">
        <v>1</v>
      </c>
      <c r="L153" s="39"/>
      <c r="M153" s="246" t="s">
        <v>1</v>
      </c>
      <c r="N153" s="247" t="s">
        <v>40</v>
      </c>
      <c r="O153" s="71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6" t="s">
        <v>181</v>
      </c>
      <c r="AT153" s="196" t="s">
        <v>377</v>
      </c>
      <c r="AU153" s="196" t="s">
        <v>82</v>
      </c>
      <c r="AY153" s="17" t="s">
        <v>175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7" t="s">
        <v>82</v>
      </c>
      <c r="BK153" s="197">
        <f>ROUND(I153*H153,2)</f>
        <v>0</v>
      </c>
      <c r="BL153" s="17" t="s">
        <v>181</v>
      </c>
      <c r="BM153" s="196" t="s">
        <v>299</v>
      </c>
    </row>
    <row r="154" spans="1:65" s="2" customFormat="1" ht="24.2" customHeight="1">
      <c r="A154" s="34"/>
      <c r="B154" s="35"/>
      <c r="C154" s="239" t="s">
        <v>300</v>
      </c>
      <c r="D154" s="239" t="s">
        <v>377</v>
      </c>
      <c r="E154" s="240" t="s">
        <v>410</v>
      </c>
      <c r="F154" s="241" t="s">
        <v>411</v>
      </c>
      <c r="G154" s="242" t="s">
        <v>283</v>
      </c>
      <c r="H154" s="243">
        <v>10.5</v>
      </c>
      <c r="I154" s="244"/>
      <c r="J154" s="245">
        <f>ROUND(I154*H154,2)</f>
        <v>0</v>
      </c>
      <c r="K154" s="241" t="s">
        <v>1</v>
      </c>
      <c r="L154" s="39"/>
      <c r="M154" s="246" t="s">
        <v>1</v>
      </c>
      <c r="N154" s="247" t="s">
        <v>40</v>
      </c>
      <c r="O154" s="71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6" t="s">
        <v>181</v>
      </c>
      <c r="AT154" s="196" t="s">
        <v>377</v>
      </c>
      <c r="AU154" s="196" t="s">
        <v>82</v>
      </c>
      <c r="AY154" s="17" t="s">
        <v>175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82</v>
      </c>
      <c r="BK154" s="197">
        <f>ROUND(I154*H154,2)</f>
        <v>0</v>
      </c>
      <c r="BL154" s="17" t="s">
        <v>181</v>
      </c>
      <c r="BM154" s="196" t="s">
        <v>301</v>
      </c>
    </row>
    <row r="155" spans="1:65" s="13" customFormat="1" ht="11.25">
      <c r="B155" s="213"/>
      <c r="C155" s="214"/>
      <c r="D155" s="200" t="s">
        <v>182</v>
      </c>
      <c r="E155" s="215" t="s">
        <v>1</v>
      </c>
      <c r="F155" s="216" t="s">
        <v>284</v>
      </c>
      <c r="G155" s="214"/>
      <c r="H155" s="215" t="s">
        <v>1</v>
      </c>
      <c r="I155" s="217"/>
      <c r="J155" s="214"/>
      <c r="K155" s="214"/>
      <c r="L155" s="218"/>
      <c r="M155" s="219"/>
      <c r="N155" s="220"/>
      <c r="O155" s="220"/>
      <c r="P155" s="220"/>
      <c r="Q155" s="220"/>
      <c r="R155" s="220"/>
      <c r="S155" s="220"/>
      <c r="T155" s="221"/>
      <c r="AT155" s="222" t="s">
        <v>182</v>
      </c>
      <c r="AU155" s="222" t="s">
        <v>82</v>
      </c>
      <c r="AV155" s="13" t="s">
        <v>82</v>
      </c>
      <c r="AW155" s="13" t="s">
        <v>31</v>
      </c>
      <c r="AX155" s="13" t="s">
        <v>75</v>
      </c>
      <c r="AY155" s="222" t="s">
        <v>175</v>
      </c>
    </row>
    <row r="156" spans="1:65" s="12" customFormat="1" ht="11.25">
      <c r="B156" s="198"/>
      <c r="C156" s="199"/>
      <c r="D156" s="200" t="s">
        <v>182</v>
      </c>
      <c r="E156" s="201" t="s">
        <v>1</v>
      </c>
      <c r="F156" s="202" t="s">
        <v>634</v>
      </c>
      <c r="G156" s="199"/>
      <c r="H156" s="203">
        <v>10.5</v>
      </c>
      <c r="I156" s="204"/>
      <c r="J156" s="199"/>
      <c r="K156" s="199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182</v>
      </c>
      <c r="AU156" s="209" t="s">
        <v>82</v>
      </c>
      <c r="AV156" s="12" t="s">
        <v>84</v>
      </c>
      <c r="AW156" s="12" t="s">
        <v>31</v>
      </c>
      <c r="AX156" s="12" t="s">
        <v>75</v>
      </c>
      <c r="AY156" s="209" t="s">
        <v>175</v>
      </c>
    </row>
    <row r="157" spans="1:65" s="14" customFormat="1" ht="11.25">
      <c r="B157" s="223"/>
      <c r="C157" s="224"/>
      <c r="D157" s="200" t="s">
        <v>182</v>
      </c>
      <c r="E157" s="225" t="s">
        <v>1</v>
      </c>
      <c r="F157" s="226" t="s">
        <v>253</v>
      </c>
      <c r="G157" s="224"/>
      <c r="H157" s="227">
        <v>10.5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AT157" s="233" t="s">
        <v>182</v>
      </c>
      <c r="AU157" s="233" t="s">
        <v>82</v>
      </c>
      <c r="AV157" s="14" t="s">
        <v>181</v>
      </c>
      <c r="AW157" s="14" t="s">
        <v>31</v>
      </c>
      <c r="AX157" s="14" t="s">
        <v>82</v>
      </c>
      <c r="AY157" s="233" t="s">
        <v>175</v>
      </c>
    </row>
    <row r="158" spans="1:65" s="2" customFormat="1" ht="16.5" customHeight="1">
      <c r="A158" s="34"/>
      <c r="B158" s="35"/>
      <c r="C158" s="239" t="s">
        <v>213</v>
      </c>
      <c r="D158" s="239" t="s">
        <v>377</v>
      </c>
      <c r="E158" s="240" t="s">
        <v>412</v>
      </c>
      <c r="F158" s="241" t="s">
        <v>413</v>
      </c>
      <c r="G158" s="242" t="s">
        <v>179</v>
      </c>
      <c r="H158" s="243">
        <v>10</v>
      </c>
      <c r="I158" s="244"/>
      <c r="J158" s="245">
        <f>ROUND(I158*H158,2)</f>
        <v>0</v>
      </c>
      <c r="K158" s="241" t="s">
        <v>1</v>
      </c>
      <c r="L158" s="39"/>
      <c r="M158" s="246" t="s">
        <v>1</v>
      </c>
      <c r="N158" s="247" t="s">
        <v>40</v>
      </c>
      <c r="O158" s="71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6" t="s">
        <v>181</v>
      </c>
      <c r="AT158" s="196" t="s">
        <v>377</v>
      </c>
      <c r="AU158" s="196" t="s">
        <v>82</v>
      </c>
      <c r="AY158" s="17" t="s">
        <v>175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7" t="s">
        <v>82</v>
      </c>
      <c r="BK158" s="197">
        <f>ROUND(I158*H158,2)</f>
        <v>0</v>
      </c>
      <c r="BL158" s="17" t="s">
        <v>181</v>
      </c>
      <c r="BM158" s="196" t="s">
        <v>305</v>
      </c>
    </row>
    <row r="159" spans="1:65" s="2" customFormat="1" ht="16.5" customHeight="1">
      <c r="A159" s="34"/>
      <c r="B159" s="35"/>
      <c r="C159" s="239" t="s">
        <v>308</v>
      </c>
      <c r="D159" s="239" t="s">
        <v>377</v>
      </c>
      <c r="E159" s="240" t="s">
        <v>414</v>
      </c>
      <c r="F159" s="241" t="s">
        <v>415</v>
      </c>
      <c r="G159" s="242" t="s">
        <v>315</v>
      </c>
      <c r="H159" s="243">
        <v>2</v>
      </c>
      <c r="I159" s="244"/>
      <c r="J159" s="245">
        <f>ROUND(I159*H159,2)</f>
        <v>0</v>
      </c>
      <c r="K159" s="241" t="s">
        <v>1</v>
      </c>
      <c r="L159" s="39"/>
      <c r="M159" s="246" t="s">
        <v>1</v>
      </c>
      <c r="N159" s="247" t="s">
        <v>40</v>
      </c>
      <c r="O159" s="71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6" t="s">
        <v>181</v>
      </c>
      <c r="AT159" s="196" t="s">
        <v>377</v>
      </c>
      <c r="AU159" s="196" t="s">
        <v>82</v>
      </c>
      <c r="AY159" s="17" t="s">
        <v>175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7" t="s">
        <v>82</v>
      </c>
      <c r="BK159" s="197">
        <f>ROUND(I159*H159,2)</f>
        <v>0</v>
      </c>
      <c r="BL159" s="17" t="s">
        <v>181</v>
      </c>
      <c r="BM159" s="196" t="s">
        <v>311</v>
      </c>
    </row>
    <row r="160" spans="1:65" s="13" customFormat="1" ht="11.25">
      <c r="B160" s="213"/>
      <c r="C160" s="214"/>
      <c r="D160" s="200" t="s">
        <v>182</v>
      </c>
      <c r="E160" s="215" t="s">
        <v>1</v>
      </c>
      <c r="F160" s="216" t="s">
        <v>416</v>
      </c>
      <c r="G160" s="214"/>
      <c r="H160" s="215" t="s">
        <v>1</v>
      </c>
      <c r="I160" s="217"/>
      <c r="J160" s="214"/>
      <c r="K160" s="214"/>
      <c r="L160" s="218"/>
      <c r="M160" s="219"/>
      <c r="N160" s="220"/>
      <c r="O160" s="220"/>
      <c r="P160" s="220"/>
      <c r="Q160" s="220"/>
      <c r="R160" s="220"/>
      <c r="S160" s="220"/>
      <c r="T160" s="221"/>
      <c r="AT160" s="222" t="s">
        <v>182</v>
      </c>
      <c r="AU160" s="222" t="s">
        <v>82</v>
      </c>
      <c r="AV160" s="13" t="s">
        <v>82</v>
      </c>
      <c r="AW160" s="13" t="s">
        <v>31</v>
      </c>
      <c r="AX160" s="13" t="s">
        <v>75</v>
      </c>
      <c r="AY160" s="222" t="s">
        <v>175</v>
      </c>
    </row>
    <row r="161" spans="1:65" s="12" customFormat="1" ht="11.25">
      <c r="B161" s="198"/>
      <c r="C161" s="199"/>
      <c r="D161" s="200" t="s">
        <v>182</v>
      </c>
      <c r="E161" s="201" t="s">
        <v>1</v>
      </c>
      <c r="F161" s="202" t="s">
        <v>656</v>
      </c>
      <c r="G161" s="199"/>
      <c r="H161" s="203">
        <v>2</v>
      </c>
      <c r="I161" s="204"/>
      <c r="J161" s="199"/>
      <c r="K161" s="199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182</v>
      </c>
      <c r="AU161" s="209" t="s">
        <v>82</v>
      </c>
      <c r="AV161" s="12" t="s">
        <v>84</v>
      </c>
      <c r="AW161" s="12" t="s">
        <v>31</v>
      </c>
      <c r="AX161" s="12" t="s">
        <v>75</v>
      </c>
      <c r="AY161" s="209" t="s">
        <v>175</v>
      </c>
    </row>
    <row r="162" spans="1:65" s="14" customFormat="1" ht="11.25">
      <c r="B162" s="223"/>
      <c r="C162" s="224"/>
      <c r="D162" s="200" t="s">
        <v>182</v>
      </c>
      <c r="E162" s="225" t="s">
        <v>1</v>
      </c>
      <c r="F162" s="226" t="s">
        <v>253</v>
      </c>
      <c r="G162" s="224"/>
      <c r="H162" s="227">
        <v>2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AT162" s="233" t="s">
        <v>182</v>
      </c>
      <c r="AU162" s="233" t="s">
        <v>82</v>
      </c>
      <c r="AV162" s="14" t="s">
        <v>181</v>
      </c>
      <c r="AW162" s="14" t="s">
        <v>31</v>
      </c>
      <c r="AX162" s="14" t="s">
        <v>82</v>
      </c>
      <c r="AY162" s="233" t="s">
        <v>175</v>
      </c>
    </row>
    <row r="163" spans="1:65" s="2" customFormat="1" ht="21.75" customHeight="1">
      <c r="A163" s="34"/>
      <c r="B163" s="35"/>
      <c r="C163" s="239" t="s">
        <v>218</v>
      </c>
      <c r="D163" s="239" t="s">
        <v>377</v>
      </c>
      <c r="E163" s="240" t="s">
        <v>418</v>
      </c>
      <c r="F163" s="241" t="s">
        <v>419</v>
      </c>
      <c r="G163" s="242" t="s">
        <v>315</v>
      </c>
      <c r="H163" s="243">
        <v>2</v>
      </c>
      <c r="I163" s="244"/>
      <c r="J163" s="245">
        <f>ROUND(I163*H163,2)</f>
        <v>0</v>
      </c>
      <c r="K163" s="241" t="s">
        <v>1</v>
      </c>
      <c r="L163" s="39"/>
      <c r="M163" s="246" t="s">
        <v>1</v>
      </c>
      <c r="N163" s="247" t="s">
        <v>40</v>
      </c>
      <c r="O163" s="71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6" t="s">
        <v>181</v>
      </c>
      <c r="AT163" s="196" t="s">
        <v>377</v>
      </c>
      <c r="AU163" s="196" t="s">
        <v>82</v>
      </c>
      <c r="AY163" s="17" t="s">
        <v>175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7" t="s">
        <v>82</v>
      </c>
      <c r="BK163" s="197">
        <f>ROUND(I163*H163,2)</f>
        <v>0</v>
      </c>
      <c r="BL163" s="17" t="s">
        <v>181</v>
      </c>
      <c r="BM163" s="196" t="s">
        <v>316</v>
      </c>
    </row>
    <row r="164" spans="1:65" s="13" customFormat="1" ht="11.25">
      <c r="B164" s="213"/>
      <c r="C164" s="214"/>
      <c r="D164" s="200" t="s">
        <v>182</v>
      </c>
      <c r="E164" s="215" t="s">
        <v>1</v>
      </c>
      <c r="F164" s="216" t="s">
        <v>416</v>
      </c>
      <c r="G164" s="214"/>
      <c r="H164" s="215" t="s">
        <v>1</v>
      </c>
      <c r="I164" s="217"/>
      <c r="J164" s="214"/>
      <c r="K164" s="214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182</v>
      </c>
      <c r="AU164" s="222" t="s">
        <v>82</v>
      </c>
      <c r="AV164" s="13" t="s">
        <v>82</v>
      </c>
      <c r="AW164" s="13" t="s">
        <v>31</v>
      </c>
      <c r="AX164" s="13" t="s">
        <v>75</v>
      </c>
      <c r="AY164" s="222" t="s">
        <v>175</v>
      </c>
    </row>
    <row r="165" spans="1:65" s="12" customFormat="1" ht="11.25">
      <c r="B165" s="198"/>
      <c r="C165" s="199"/>
      <c r="D165" s="200" t="s">
        <v>182</v>
      </c>
      <c r="E165" s="201" t="s">
        <v>1</v>
      </c>
      <c r="F165" s="202" t="s">
        <v>656</v>
      </c>
      <c r="G165" s="199"/>
      <c r="H165" s="203">
        <v>2</v>
      </c>
      <c r="I165" s="204"/>
      <c r="J165" s="199"/>
      <c r="K165" s="199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182</v>
      </c>
      <c r="AU165" s="209" t="s">
        <v>82</v>
      </c>
      <c r="AV165" s="12" t="s">
        <v>84</v>
      </c>
      <c r="AW165" s="12" t="s">
        <v>31</v>
      </c>
      <c r="AX165" s="12" t="s">
        <v>75</v>
      </c>
      <c r="AY165" s="209" t="s">
        <v>175</v>
      </c>
    </row>
    <row r="166" spans="1:65" s="14" customFormat="1" ht="11.25">
      <c r="B166" s="223"/>
      <c r="C166" s="224"/>
      <c r="D166" s="200" t="s">
        <v>182</v>
      </c>
      <c r="E166" s="225" t="s">
        <v>1</v>
      </c>
      <c r="F166" s="226" t="s">
        <v>253</v>
      </c>
      <c r="G166" s="224"/>
      <c r="H166" s="227">
        <v>2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AT166" s="233" t="s">
        <v>182</v>
      </c>
      <c r="AU166" s="233" t="s">
        <v>82</v>
      </c>
      <c r="AV166" s="14" t="s">
        <v>181</v>
      </c>
      <c r="AW166" s="14" t="s">
        <v>31</v>
      </c>
      <c r="AX166" s="14" t="s">
        <v>82</v>
      </c>
      <c r="AY166" s="233" t="s">
        <v>175</v>
      </c>
    </row>
    <row r="167" spans="1:65" s="11" customFormat="1" ht="25.9" customHeight="1">
      <c r="B167" s="170"/>
      <c r="C167" s="171"/>
      <c r="D167" s="172" t="s">
        <v>74</v>
      </c>
      <c r="E167" s="173" t="s">
        <v>290</v>
      </c>
      <c r="F167" s="173" t="s">
        <v>291</v>
      </c>
      <c r="G167" s="171"/>
      <c r="H167" s="171"/>
      <c r="I167" s="174"/>
      <c r="J167" s="175">
        <f>BK167</f>
        <v>0</v>
      </c>
      <c r="K167" s="171"/>
      <c r="L167" s="176"/>
      <c r="M167" s="177"/>
      <c r="N167" s="178"/>
      <c r="O167" s="178"/>
      <c r="P167" s="179">
        <f>SUM(P168:P194)</f>
        <v>0</v>
      </c>
      <c r="Q167" s="178"/>
      <c r="R167" s="179">
        <f>SUM(R168:R194)</f>
        <v>0</v>
      </c>
      <c r="S167" s="178"/>
      <c r="T167" s="180">
        <f>SUM(T168:T194)</f>
        <v>0</v>
      </c>
      <c r="AR167" s="181" t="s">
        <v>82</v>
      </c>
      <c r="AT167" s="182" t="s">
        <v>74</v>
      </c>
      <c r="AU167" s="182" t="s">
        <v>75</v>
      </c>
      <c r="AY167" s="181" t="s">
        <v>175</v>
      </c>
      <c r="BK167" s="183">
        <f>SUM(BK168:BK194)</f>
        <v>0</v>
      </c>
    </row>
    <row r="168" spans="1:65" s="2" customFormat="1" ht="24.2" customHeight="1">
      <c r="A168" s="34"/>
      <c r="B168" s="35"/>
      <c r="C168" s="239" t="s">
        <v>319</v>
      </c>
      <c r="D168" s="239" t="s">
        <v>377</v>
      </c>
      <c r="E168" s="240" t="s">
        <v>394</v>
      </c>
      <c r="F168" s="241" t="s">
        <v>395</v>
      </c>
      <c r="G168" s="242" t="s">
        <v>179</v>
      </c>
      <c r="H168" s="243">
        <v>23</v>
      </c>
      <c r="I168" s="244"/>
      <c r="J168" s="245">
        <f>ROUND(I168*H168,2)</f>
        <v>0</v>
      </c>
      <c r="K168" s="241" t="s">
        <v>1</v>
      </c>
      <c r="L168" s="39"/>
      <c r="M168" s="246" t="s">
        <v>1</v>
      </c>
      <c r="N168" s="247" t="s">
        <v>40</v>
      </c>
      <c r="O168" s="71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6" t="s">
        <v>181</v>
      </c>
      <c r="AT168" s="196" t="s">
        <v>377</v>
      </c>
      <c r="AU168" s="196" t="s">
        <v>82</v>
      </c>
      <c r="AY168" s="17" t="s">
        <v>175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7" t="s">
        <v>82</v>
      </c>
      <c r="BK168" s="197">
        <f>ROUND(I168*H168,2)</f>
        <v>0</v>
      </c>
      <c r="BL168" s="17" t="s">
        <v>181</v>
      </c>
      <c r="BM168" s="196" t="s">
        <v>322</v>
      </c>
    </row>
    <row r="169" spans="1:65" s="2" customFormat="1" ht="33" customHeight="1">
      <c r="A169" s="34"/>
      <c r="B169" s="35"/>
      <c r="C169" s="239" t="s">
        <v>222</v>
      </c>
      <c r="D169" s="239" t="s">
        <v>377</v>
      </c>
      <c r="E169" s="240" t="s">
        <v>396</v>
      </c>
      <c r="F169" s="241" t="s">
        <v>397</v>
      </c>
      <c r="G169" s="242" t="s">
        <v>179</v>
      </c>
      <c r="H169" s="243">
        <v>23</v>
      </c>
      <c r="I169" s="244"/>
      <c r="J169" s="245">
        <f>ROUND(I169*H169,2)</f>
        <v>0</v>
      </c>
      <c r="K169" s="241" t="s">
        <v>1</v>
      </c>
      <c r="L169" s="39"/>
      <c r="M169" s="246" t="s">
        <v>1</v>
      </c>
      <c r="N169" s="247" t="s">
        <v>40</v>
      </c>
      <c r="O169" s="71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6" t="s">
        <v>181</v>
      </c>
      <c r="AT169" s="196" t="s">
        <v>377</v>
      </c>
      <c r="AU169" s="196" t="s">
        <v>82</v>
      </c>
      <c r="AY169" s="17" t="s">
        <v>175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7" t="s">
        <v>82</v>
      </c>
      <c r="BK169" s="197">
        <f>ROUND(I169*H169,2)</f>
        <v>0</v>
      </c>
      <c r="BL169" s="17" t="s">
        <v>181</v>
      </c>
      <c r="BM169" s="196" t="s">
        <v>328</v>
      </c>
    </row>
    <row r="170" spans="1:65" s="2" customFormat="1" ht="33" customHeight="1">
      <c r="A170" s="34"/>
      <c r="B170" s="35"/>
      <c r="C170" s="239" t="s">
        <v>7</v>
      </c>
      <c r="D170" s="239" t="s">
        <v>377</v>
      </c>
      <c r="E170" s="240" t="s">
        <v>420</v>
      </c>
      <c r="F170" s="241" t="s">
        <v>421</v>
      </c>
      <c r="G170" s="242" t="s">
        <v>179</v>
      </c>
      <c r="H170" s="243">
        <v>23</v>
      </c>
      <c r="I170" s="244"/>
      <c r="J170" s="245">
        <f>ROUND(I170*H170,2)</f>
        <v>0</v>
      </c>
      <c r="K170" s="241" t="s">
        <v>1</v>
      </c>
      <c r="L170" s="39"/>
      <c r="M170" s="246" t="s">
        <v>1</v>
      </c>
      <c r="N170" s="247" t="s">
        <v>40</v>
      </c>
      <c r="O170" s="71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6" t="s">
        <v>181</v>
      </c>
      <c r="AT170" s="196" t="s">
        <v>377</v>
      </c>
      <c r="AU170" s="196" t="s">
        <v>82</v>
      </c>
      <c r="AY170" s="17" t="s">
        <v>175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7" t="s">
        <v>82</v>
      </c>
      <c r="BK170" s="197">
        <f>ROUND(I170*H170,2)</f>
        <v>0</v>
      </c>
      <c r="BL170" s="17" t="s">
        <v>181</v>
      </c>
      <c r="BM170" s="196" t="s">
        <v>332</v>
      </c>
    </row>
    <row r="171" spans="1:65" s="2" customFormat="1" ht="24.2" customHeight="1">
      <c r="A171" s="34"/>
      <c r="B171" s="35"/>
      <c r="C171" s="239" t="s">
        <v>227</v>
      </c>
      <c r="D171" s="239" t="s">
        <v>377</v>
      </c>
      <c r="E171" s="240" t="s">
        <v>405</v>
      </c>
      <c r="F171" s="241" t="s">
        <v>406</v>
      </c>
      <c r="G171" s="242" t="s">
        <v>402</v>
      </c>
      <c r="H171" s="243">
        <v>4.6000000000000001E-4</v>
      </c>
      <c r="I171" s="244"/>
      <c r="J171" s="245">
        <f>ROUND(I171*H171,2)</f>
        <v>0</v>
      </c>
      <c r="K171" s="241" t="s">
        <v>1</v>
      </c>
      <c r="L171" s="39"/>
      <c r="M171" s="246" t="s">
        <v>1</v>
      </c>
      <c r="N171" s="247" t="s">
        <v>40</v>
      </c>
      <c r="O171" s="71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6" t="s">
        <v>181</v>
      </c>
      <c r="AT171" s="196" t="s">
        <v>377</v>
      </c>
      <c r="AU171" s="196" t="s">
        <v>82</v>
      </c>
      <c r="AY171" s="17" t="s">
        <v>175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7" t="s">
        <v>82</v>
      </c>
      <c r="BK171" s="197">
        <f>ROUND(I171*H171,2)</f>
        <v>0</v>
      </c>
      <c r="BL171" s="17" t="s">
        <v>181</v>
      </c>
      <c r="BM171" s="196" t="s">
        <v>336</v>
      </c>
    </row>
    <row r="172" spans="1:65" s="13" customFormat="1" ht="11.25">
      <c r="B172" s="213"/>
      <c r="C172" s="214"/>
      <c r="D172" s="200" t="s">
        <v>182</v>
      </c>
      <c r="E172" s="215" t="s">
        <v>1</v>
      </c>
      <c r="F172" s="216" t="s">
        <v>403</v>
      </c>
      <c r="G172" s="214"/>
      <c r="H172" s="215" t="s">
        <v>1</v>
      </c>
      <c r="I172" s="217"/>
      <c r="J172" s="214"/>
      <c r="K172" s="214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182</v>
      </c>
      <c r="AU172" s="222" t="s">
        <v>82</v>
      </c>
      <c r="AV172" s="13" t="s">
        <v>82</v>
      </c>
      <c r="AW172" s="13" t="s">
        <v>31</v>
      </c>
      <c r="AX172" s="13" t="s">
        <v>75</v>
      </c>
      <c r="AY172" s="222" t="s">
        <v>175</v>
      </c>
    </row>
    <row r="173" spans="1:65" s="12" customFormat="1" ht="11.25">
      <c r="B173" s="198"/>
      <c r="C173" s="199"/>
      <c r="D173" s="200" t="s">
        <v>182</v>
      </c>
      <c r="E173" s="201" t="s">
        <v>1</v>
      </c>
      <c r="F173" s="202" t="s">
        <v>657</v>
      </c>
      <c r="G173" s="199"/>
      <c r="H173" s="203">
        <v>4.6000000000000001E-4</v>
      </c>
      <c r="I173" s="204"/>
      <c r="J173" s="199"/>
      <c r="K173" s="199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182</v>
      </c>
      <c r="AU173" s="209" t="s">
        <v>82</v>
      </c>
      <c r="AV173" s="12" t="s">
        <v>84</v>
      </c>
      <c r="AW173" s="12" t="s">
        <v>31</v>
      </c>
      <c r="AX173" s="12" t="s">
        <v>75</v>
      </c>
      <c r="AY173" s="209" t="s">
        <v>175</v>
      </c>
    </row>
    <row r="174" spans="1:65" s="14" customFormat="1" ht="11.25">
      <c r="B174" s="223"/>
      <c r="C174" s="224"/>
      <c r="D174" s="200" t="s">
        <v>182</v>
      </c>
      <c r="E174" s="225" t="s">
        <v>1</v>
      </c>
      <c r="F174" s="226" t="s">
        <v>253</v>
      </c>
      <c r="G174" s="224"/>
      <c r="H174" s="227">
        <v>4.6000000000000001E-4</v>
      </c>
      <c r="I174" s="228"/>
      <c r="J174" s="224"/>
      <c r="K174" s="224"/>
      <c r="L174" s="229"/>
      <c r="M174" s="230"/>
      <c r="N174" s="231"/>
      <c r="O174" s="231"/>
      <c r="P174" s="231"/>
      <c r="Q174" s="231"/>
      <c r="R174" s="231"/>
      <c r="S174" s="231"/>
      <c r="T174" s="232"/>
      <c r="AT174" s="233" t="s">
        <v>182</v>
      </c>
      <c r="AU174" s="233" t="s">
        <v>82</v>
      </c>
      <c r="AV174" s="14" t="s">
        <v>181</v>
      </c>
      <c r="AW174" s="14" t="s">
        <v>31</v>
      </c>
      <c r="AX174" s="14" t="s">
        <v>82</v>
      </c>
      <c r="AY174" s="233" t="s">
        <v>175</v>
      </c>
    </row>
    <row r="175" spans="1:65" s="2" customFormat="1" ht="24.2" customHeight="1">
      <c r="A175" s="34"/>
      <c r="B175" s="35"/>
      <c r="C175" s="239" t="s">
        <v>339</v>
      </c>
      <c r="D175" s="239" t="s">
        <v>377</v>
      </c>
      <c r="E175" s="240" t="s">
        <v>654</v>
      </c>
      <c r="F175" s="241" t="s">
        <v>406</v>
      </c>
      <c r="G175" s="242" t="s">
        <v>402</v>
      </c>
      <c r="H175" s="243">
        <v>2.3E-3</v>
      </c>
      <c r="I175" s="244"/>
      <c r="J175" s="245">
        <f>ROUND(I175*H175,2)</f>
        <v>0</v>
      </c>
      <c r="K175" s="241" t="s">
        <v>1</v>
      </c>
      <c r="L175" s="39"/>
      <c r="M175" s="246" t="s">
        <v>1</v>
      </c>
      <c r="N175" s="247" t="s">
        <v>40</v>
      </c>
      <c r="O175" s="71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6" t="s">
        <v>181</v>
      </c>
      <c r="AT175" s="196" t="s">
        <v>377</v>
      </c>
      <c r="AU175" s="196" t="s">
        <v>82</v>
      </c>
      <c r="AY175" s="17" t="s">
        <v>175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7" t="s">
        <v>82</v>
      </c>
      <c r="BK175" s="197">
        <f>ROUND(I175*H175,2)</f>
        <v>0</v>
      </c>
      <c r="BL175" s="17" t="s">
        <v>181</v>
      </c>
      <c r="BM175" s="196" t="s">
        <v>342</v>
      </c>
    </row>
    <row r="176" spans="1:65" s="13" customFormat="1" ht="11.25">
      <c r="B176" s="213"/>
      <c r="C176" s="214"/>
      <c r="D176" s="200" t="s">
        <v>182</v>
      </c>
      <c r="E176" s="215" t="s">
        <v>1</v>
      </c>
      <c r="F176" s="216" t="s">
        <v>403</v>
      </c>
      <c r="G176" s="214"/>
      <c r="H176" s="215" t="s">
        <v>1</v>
      </c>
      <c r="I176" s="217"/>
      <c r="J176" s="214"/>
      <c r="K176" s="214"/>
      <c r="L176" s="218"/>
      <c r="M176" s="219"/>
      <c r="N176" s="220"/>
      <c r="O176" s="220"/>
      <c r="P176" s="220"/>
      <c r="Q176" s="220"/>
      <c r="R176" s="220"/>
      <c r="S176" s="220"/>
      <c r="T176" s="221"/>
      <c r="AT176" s="222" t="s">
        <v>182</v>
      </c>
      <c r="AU176" s="222" t="s">
        <v>82</v>
      </c>
      <c r="AV176" s="13" t="s">
        <v>82</v>
      </c>
      <c r="AW176" s="13" t="s">
        <v>31</v>
      </c>
      <c r="AX176" s="13" t="s">
        <v>75</v>
      </c>
      <c r="AY176" s="222" t="s">
        <v>175</v>
      </c>
    </row>
    <row r="177" spans="1:65" s="12" customFormat="1" ht="11.25">
      <c r="B177" s="198"/>
      <c r="C177" s="199"/>
      <c r="D177" s="200" t="s">
        <v>182</v>
      </c>
      <c r="E177" s="201" t="s">
        <v>1</v>
      </c>
      <c r="F177" s="202" t="s">
        <v>658</v>
      </c>
      <c r="G177" s="199"/>
      <c r="H177" s="203">
        <v>2.3E-3</v>
      </c>
      <c r="I177" s="204"/>
      <c r="J177" s="199"/>
      <c r="K177" s="199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182</v>
      </c>
      <c r="AU177" s="209" t="s">
        <v>82</v>
      </c>
      <c r="AV177" s="12" t="s">
        <v>84</v>
      </c>
      <c r="AW177" s="12" t="s">
        <v>31</v>
      </c>
      <c r="AX177" s="12" t="s">
        <v>75</v>
      </c>
      <c r="AY177" s="209" t="s">
        <v>175</v>
      </c>
    </row>
    <row r="178" spans="1:65" s="14" customFormat="1" ht="11.25">
      <c r="B178" s="223"/>
      <c r="C178" s="224"/>
      <c r="D178" s="200" t="s">
        <v>182</v>
      </c>
      <c r="E178" s="225" t="s">
        <v>1</v>
      </c>
      <c r="F178" s="226" t="s">
        <v>253</v>
      </c>
      <c r="G178" s="224"/>
      <c r="H178" s="227">
        <v>2.3E-3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AT178" s="233" t="s">
        <v>182</v>
      </c>
      <c r="AU178" s="233" t="s">
        <v>82</v>
      </c>
      <c r="AV178" s="14" t="s">
        <v>181</v>
      </c>
      <c r="AW178" s="14" t="s">
        <v>31</v>
      </c>
      <c r="AX178" s="14" t="s">
        <v>82</v>
      </c>
      <c r="AY178" s="233" t="s">
        <v>175</v>
      </c>
    </row>
    <row r="179" spans="1:65" s="2" customFormat="1" ht="33" customHeight="1">
      <c r="A179" s="34"/>
      <c r="B179" s="35"/>
      <c r="C179" s="239" t="s">
        <v>231</v>
      </c>
      <c r="D179" s="239" t="s">
        <v>377</v>
      </c>
      <c r="E179" s="240" t="s">
        <v>408</v>
      </c>
      <c r="F179" s="241" t="s">
        <v>409</v>
      </c>
      <c r="G179" s="242" t="s">
        <v>179</v>
      </c>
      <c r="H179" s="243">
        <v>23</v>
      </c>
      <c r="I179" s="244"/>
      <c r="J179" s="245">
        <f>ROUND(I179*H179,2)</f>
        <v>0</v>
      </c>
      <c r="K179" s="241" t="s">
        <v>1</v>
      </c>
      <c r="L179" s="39"/>
      <c r="M179" s="246" t="s">
        <v>1</v>
      </c>
      <c r="N179" s="247" t="s">
        <v>40</v>
      </c>
      <c r="O179" s="71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6" t="s">
        <v>181</v>
      </c>
      <c r="AT179" s="196" t="s">
        <v>377</v>
      </c>
      <c r="AU179" s="196" t="s">
        <v>82</v>
      </c>
      <c r="AY179" s="17" t="s">
        <v>175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7" t="s">
        <v>82</v>
      </c>
      <c r="BK179" s="197">
        <f>ROUND(I179*H179,2)</f>
        <v>0</v>
      </c>
      <c r="BL179" s="17" t="s">
        <v>181</v>
      </c>
      <c r="BM179" s="196" t="s">
        <v>348</v>
      </c>
    </row>
    <row r="180" spans="1:65" s="2" customFormat="1" ht="16.5" customHeight="1">
      <c r="A180" s="34"/>
      <c r="B180" s="35"/>
      <c r="C180" s="239" t="s">
        <v>349</v>
      </c>
      <c r="D180" s="239" t="s">
        <v>377</v>
      </c>
      <c r="E180" s="240" t="s">
        <v>412</v>
      </c>
      <c r="F180" s="241" t="s">
        <v>413</v>
      </c>
      <c r="G180" s="242" t="s">
        <v>179</v>
      </c>
      <c r="H180" s="243">
        <v>23</v>
      </c>
      <c r="I180" s="244"/>
      <c r="J180" s="245">
        <f>ROUND(I180*H180,2)</f>
        <v>0</v>
      </c>
      <c r="K180" s="241" t="s">
        <v>1</v>
      </c>
      <c r="L180" s="39"/>
      <c r="M180" s="246" t="s">
        <v>1</v>
      </c>
      <c r="N180" s="247" t="s">
        <v>40</v>
      </c>
      <c r="O180" s="71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6" t="s">
        <v>181</v>
      </c>
      <c r="AT180" s="196" t="s">
        <v>377</v>
      </c>
      <c r="AU180" s="196" t="s">
        <v>82</v>
      </c>
      <c r="AY180" s="17" t="s">
        <v>175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7" t="s">
        <v>82</v>
      </c>
      <c r="BK180" s="197">
        <f>ROUND(I180*H180,2)</f>
        <v>0</v>
      </c>
      <c r="BL180" s="17" t="s">
        <v>181</v>
      </c>
      <c r="BM180" s="196" t="s">
        <v>352</v>
      </c>
    </row>
    <row r="181" spans="1:65" s="2" customFormat="1" ht="24.2" customHeight="1">
      <c r="A181" s="34"/>
      <c r="B181" s="35"/>
      <c r="C181" s="239" t="s">
        <v>236</v>
      </c>
      <c r="D181" s="239" t="s">
        <v>377</v>
      </c>
      <c r="E181" s="240" t="s">
        <v>424</v>
      </c>
      <c r="F181" s="241" t="s">
        <v>425</v>
      </c>
      <c r="G181" s="242" t="s">
        <v>179</v>
      </c>
      <c r="H181" s="243">
        <v>1</v>
      </c>
      <c r="I181" s="244"/>
      <c r="J181" s="245">
        <f>ROUND(I181*H181,2)</f>
        <v>0</v>
      </c>
      <c r="K181" s="241" t="s">
        <v>1</v>
      </c>
      <c r="L181" s="39"/>
      <c r="M181" s="246" t="s">
        <v>1</v>
      </c>
      <c r="N181" s="247" t="s">
        <v>40</v>
      </c>
      <c r="O181" s="71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6" t="s">
        <v>181</v>
      </c>
      <c r="AT181" s="196" t="s">
        <v>377</v>
      </c>
      <c r="AU181" s="196" t="s">
        <v>82</v>
      </c>
      <c r="AY181" s="17" t="s">
        <v>175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7" t="s">
        <v>82</v>
      </c>
      <c r="BK181" s="197">
        <f>ROUND(I181*H181,2)</f>
        <v>0</v>
      </c>
      <c r="BL181" s="17" t="s">
        <v>181</v>
      </c>
      <c r="BM181" s="196" t="s">
        <v>355</v>
      </c>
    </row>
    <row r="182" spans="1:65" s="2" customFormat="1" ht="33" customHeight="1">
      <c r="A182" s="34"/>
      <c r="B182" s="35"/>
      <c r="C182" s="239" t="s">
        <v>356</v>
      </c>
      <c r="D182" s="239" t="s">
        <v>377</v>
      </c>
      <c r="E182" s="240" t="s">
        <v>426</v>
      </c>
      <c r="F182" s="241" t="s">
        <v>427</v>
      </c>
      <c r="G182" s="242" t="s">
        <v>428</v>
      </c>
      <c r="H182" s="243">
        <v>0.01</v>
      </c>
      <c r="I182" s="244"/>
      <c r="J182" s="245">
        <f>ROUND(I182*H182,2)</f>
        <v>0</v>
      </c>
      <c r="K182" s="241" t="s">
        <v>1</v>
      </c>
      <c r="L182" s="39"/>
      <c r="M182" s="246" t="s">
        <v>1</v>
      </c>
      <c r="N182" s="247" t="s">
        <v>40</v>
      </c>
      <c r="O182" s="71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6" t="s">
        <v>181</v>
      </c>
      <c r="AT182" s="196" t="s">
        <v>377</v>
      </c>
      <c r="AU182" s="196" t="s">
        <v>82</v>
      </c>
      <c r="AY182" s="17" t="s">
        <v>175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7" t="s">
        <v>82</v>
      </c>
      <c r="BK182" s="197">
        <f>ROUND(I182*H182,2)</f>
        <v>0</v>
      </c>
      <c r="BL182" s="17" t="s">
        <v>181</v>
      </c>
      <c r="BM182" s="196" t="s">
        <v>359</v>
      </c>
    </row>
    <row r="183" spans="1:65" s="13" customFormat="1" ht="11.25">
      <c r="B183" s="213"/>
      <c r="C183" s="214"/>
      <c r="D183" s="200" t="s">
        <v>182</v>
      </c>
      <c r="E183" s="215" t="s">
        <v>1</v>
      </c>
      <c r="F183" s="216" t="s">
        <v>429</v>
      </c>
      <c r="G183" s="214"/>
      <c r="H183" s="215" t="s">
        <v>1</v>
      </c>
      <c r="I183" s="217"/>
      <c r="J183" s="214"/>
      <c r="K183" s="214"/>
      <c r="L183" s="218"/>
      <c r="M183" s="219"/>
      <c r="N183" s="220"/>
      <c r="O183" s="220"/>
      <c r="P183" s="220"/>
      <c r="Q183" s="220"/>
      <c r="R183" s="220"/>
      <c r="S183" s="220"/>
      <c r="T183" s="221"/>
      <c r="AT183" s="222" t="s">
        <v>182</v>
      </c>
      <c r="AU183" s="222" t="s">
        <v>82</v>
      </c>
      <c r="AV183" s="13" t="s">
        <v>82</v>
      </c>
      <c r="AW183" s="13" t="s">
        <v>31</v>
      </c>
      <c r="AX183" s="13" t="s">
        <v>75</v>
      </c>
      <c r="AY183" s="222" t="s">
        <v>175</v>
      </c>
    </row>
    <row r="184" spans="1:65" s="12" customFormat="1" ht="11.25">
      <c r="B184" s="198"/>
      <c r="C184" s="199"/>
      <c r="D184" s="200" t="s">
        <v>182</v>
      </c>
      <c r="E184" s="201" t="s">
        <v>1</v>
      </c>
      <c r="F184" s="202" t="s">
        <v>659</v>
      </c>
      <c r="G184" s="199"/>
      <c r="H184" s="203">
        <v>0.01</v>
      </c>
      <c r="I184" s="204"/>
      <c r="J184" s="199"/>
      <c r="K184" s="199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182</v>
      </c>
      <c r="AU184" s="209" t="s">
        <v>82</v>
      </c>
      <c r="AV184" s="12" t="s">
        <v>84</v>
      </c>
      <c r="AW184" s="12" t="s">
        <v>31</v>
      </c>
      <c r="AX184" s="12" t="s">
        <v>75</v>
      </c>
      <c r="AY184" s="209" t="s">
        <v>175</v>
      </c>
    </row>
    <row r="185" spans="1:65" s="14" customFormat="1" ht="11.25">
      <c r="B185" s="223"/>
      <c r="C185" s="224"/>
      <c r="D185" s="200" t="s">
        <v>182</v>
      </c>
      <c r="E185" s="225" t="s">
        <v>1</v>
      </c>
      <c r="F185" s="226" t="s">
        <v>253</v>
      </c>
      <c r="G185" s="224"/>
      <c r="H185" s="227">
        <v>0.01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AT185" s="233" t="s">
        <v>182</v>
      </c>
      <c r="AU185" s="233" t="s">
        <v>82</v>
      </c>
      <c r="AV185" s="14" t="s">
        <v>181</v>
      </c>
      <c r="AW185" s="14" t="s">
        <v>31</v>
      </c>
      <c r="AX185" s="14" t="s">
        <v>82</v>
      </c>
      <c r="AY185" s="233" t="s">
        <v>175</v>
      </c>
    </row>
    <row r="186" spans="1:65" s="2" customFormat="1" ht="24.2" customHeight="1">
      <c r="A186" s="34"/>
      <c r="B186" s="35"/>
      <c r="C186" s="239" t="s">
        <v>299</v>
      </c>
      <c r="D186" s="239" t="s">
        <v>377</v>
      </c>
      <c r="E186" s="240" t="s">
        <v>431</v>
      </c>
      <c r="F186" s="241" t="s">
        <v>432</v>
      </c>
      <c r="G186" s="242" t="s">
        <v>283</v>
      </c>
      <c r="H186" s="243">
        <v>1</v>
      </c>
      <c r="I186" s="244"/>
      <c r="J186" s="245">
        <f>ROUND(I186*H186,2)</f>
        <v>0</v>
      </c>
      <c r="K186" s="241" t="s">
        <v>1</v>
      </c>
      <c r="L186" s="39"/>
      <c r="M186" s="246" t="s">
        <v>1</v>
      </c>
      <c r="N186" s="247" t="s">
        <v>40</v>
      </c>
      <c r="O186" s="71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6" t="s">
        <v>181</v>
      </c>
      <c r="AT186" s="196" t="s">
        <v>377</v>
      </c>
      <c r="AU186" s="196" t="s">
        <v>82</v>
      </c>
      <c r="AY186" s="17" t="s">
        <v>175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7" t="s">
        <v>82</v>
      </c>
      <c r="BK186" s="197">
        <f>ROUND(I186*H186,2)</f>
        <v>0</v>
      </c>
      <c r="BL186" s="17" t="s">
        <v>181</v>
      </c>
      <c r="BM186" s="196" t="s">
        <v>363</v>
      </c>
    </row>
    <row r="187" spans="1:65" s="2" customFormat="1" ht="16.5" customHeight="1">
      <c r="A187" s="34"/>
      <c r="B187" s="35"/>
      <c r="C187" s="239" t="s">
        <v>366</v>
      </c>
      <c r="D187" s="239" t="s">
        <v>377</v>
      </c>
      <c r="E187" s="240" t="s">
        <v>414</v>
      </c>
      <c r="F187" s="241" t="s">
        <v>415</v>
      </c>
      <c r="G187" s="242" t="s">
        <v>315</v>
      </c>
      <c r="H187" s="243">
        <v>2.2999999999999998</v>
      </c>
      <c r="I187" s="244"/>
      <c r="J187" s="245">
        <f>ROUND(I187*H187,2)</f>
        <v>0</v>
      </c>
      <c r="K187" s="241" t="s">
        <v>1</v>
      </c>
      <c r="L187" s="39"/>
      <c r="M187" s="246" t="s">
        <v>1</v>
      </c>
      <c r="N187" s="247" t="s">
        <v>40</v>
      </c>
      <c r="O187" s="71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6" t="s">
        <v>181</v>
      </c>
      <c r="AT187" s="196" t="s">
        <v>377</v>
      </c>
      <c r="AU187" s="196" t="s">
        <v>82</v>
      </c>
      <c r="AY187" s="17" t="s">
        <v>175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7" t="s">
        <v>82</v>
      </c>
      <c r="BK187" s="197">
        <f>ROUND(I187*H187,2)</f>
        <v>0</v>
      </c>
      <c r="BL187" s="17" t="s">
        <v>181</v>
      </c>
      <c r="BM187" s="196" t="s">
        <v>369</v>
      </c>
    </row>
    <row r="188" spans="1:65" s="13" customFormat="1" ht="11.25">
      <c r="B188" s="213"/>
      <c r="C188" s="214"/>
      <c r="D188" s="200" t="s">
        <v>182</v>
      </c>
      <c r="E188" s="215" t="s">
        <v>1</v>
      </c>
      <c r="F188" s="216" t="s">
        <v>416</v>
      </c>
      <c r="G188" s="214"/>
      <c r="H188" s="215" t="s">
        <v>1</v>
      </c>
      <c r="I188" s="217"/>
      <c r="J188" s="214"/>
      <c r="K188" s="214"/>
      <c r="L188" s="218"/>
      <c r="M188" s="219"/>
      <c r="N188" s="220"/>
      <c r="O188" s="220"/>
      <c r="P188" s="220"/>
      <c r="Q188" s="220"/>
      <c r="R188" s="220"/>
      <c r="S188" s="220"/>
      <c r="T188" s="221"/>
      <c r="AT188" s="222" t="s">
        <v>182</v>
      </c>
      <c r="AU188" s="222" t="s">
        <v>82</v>
      </c>
      <c r="AV188" s="13" t="s">
        <v>82</v>
      </c>
      <c r="AW188" s="13" t="s">
        <v>31</v>
      </c>
      <c r="AX188" s="13" t="s">
        <v>75</v>
      </c>
      <c r="AY188" s="222" t="s">
        <v>175</v>
      </c>
    </row>
    <row r="189" spans="1:65" s="12" customFormat="1" ht="11.25">
      <c r="B189" s="198"/>
      <c r="C189" s="199"/>
      <c r="D189" s="200" t="s">
        <v>182</v>
      </c>
      <c r="E189" s="201" t="s">
        <v>1</v>
      </c>
      <c r="F189" s="202" t="s">
        <v>660</v>
      </c>
      <c r="G189" s="199"/>
      <c r="H189" s="203">
        <v>2.2999999999999998</v>
      </c>
      <c r="I189" s="204"/>
      <c r="J189" s="199"/>
      <c r="K189" s="199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182</v>
      </c>
      <c r="AU189" s="209" t="s">
        <v>82</v>
      </c>
      <c r="AV189" s="12" t="s">
        <v>84</v>
      </c>
      <c r="AW189" s="12" t="s">
        <v>31</v>
      </c>
      <c r="AX189" s="12" t="s">
        <v>75</v>
      </c>
      <c r="AY189" s="209" t="s">
        <v>175</v>
      </c>
    </row>
    <row r="190" spans="1:65" s="14" customFormat="1" ht="11.25">
      <c r="B190" s="223"/>
      <c r="C190" s="224"/>
      <c r="D190" s="200" t="s">
        <v>182</v>
      </c>
      <c r="E190" s="225" t="s">
        <v>1</v>
      </c>
      <c r="F190" s="226" t="s">
        <v>253</v>
      </c>
      <c r="G190" s="224"/>
      <c r="H190" s="227">
        <v>2.2999999999999998</v>
      </c>
      <c r="I190" s="228"/>
      <c r="J190" s="224"/>
      <c r="K190" s="224"/>
      <c r="L190" s="229"/>
      <c r="M190" s="230"/>
      <c r="N190" s="231"/>
      <c r="O190" s="231"/>
      <c r="P190" s="231"/>
      <c r="Q190" s="231"/>
      <c r="R190" s="231"/>
      <c r="S190" s="231"/>
      <c r="T190" s="232"/>
      <c r="AT190" s="233" t="s">
        <v>182</v>
      </c>
      <c r="AU190" s="233" t="s">
        <v>82</v>
      </c>
      <c r="AV190" s="14" t="s">
        <v>181</v>
      </c>
      <c r="AW190" s="14" t="s">
        <v>31</v>
      </c>
      <c r="AX190" s="14" t="s">
        <v>82</v>
      </c>
      <c r="AY190" s="233" t="s">
        <v>175</v>
      </c>
    </row>
    <row r="191" spans="1:65" s="2" customFormat="1" ht="21.75" customHeight="1">
      <c r="A191" s="34"/>
      <c r="B191" s="35"/>
      <c r="C191" s="239" t="s">
        <v>301</v>
      </c>
      <c r="D191" s="239" t="s">
        <v>377</v>
      </c>
      <c r="E191" s="240" t="s">
        <v>418</v>
      </c>
      <c r="F191" s="241" t="s">
        <v>419</v>
      </c>
      <c r="G191" s="242" t="s">
        <v>315</v>
      </c>
      <c r="H191" s="243">
        <v>2.2999999999999998</v>
      </c>
      <c r="I191" s="244"/>
      <c r="J191" s="245">
        <f>ROUND(I191*H191,2)</f>
        <v>0</v>
      </c>
      <c r="K191" s="241" t="s">
        <v>1</v>
      </c>
      <c r="L191" s="39"/>
      <c r="M191" s="246" t="s">
        <v>1</v>
      </c>
      <c r="N191" s="247" t="s">
        <v>40</v>
      </c>
      <c r="O191" s="71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6" t="s">
        <v>181</v>
      </c>
      <c r="AT191" s="196" t="s">
        <v>377</v>
      </c>
      <c r="AU191" s="196" t="s">
        <v>82</v>
      </c>
      <c r="AY191" s="17" t="s">
        <v>175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7" t="s">
        <v>82</v>
      </c>
      <c r="BK191" s="197">
        <f>ROUND(I191*H191,2)</f>
        <v>0</v>
      </c>
      <c r="BL191" s="17" t="s">
        <v>181</v>
      </c>
      <c r="BM191" s="196" t="s">
        <v>374</v>
      </c>
    </row>
    <row r="192" spans="1:65" s="13" customFormat="1" ht="11.25">
      <c r="B192" s="213"/>
      <c r="C192" s="214"/>
      <c r="D192" s="200" t="s">
        <v>182</v>
      </c>
      <c r="E192" s="215" t="s">
        <v>1</v>
      </c>
      <c r="F192" s="216" t="s">
        <v>416</v>
      </c>
      <c r="G192" s="214"/>
      <c r="H192" s="215" t="s">
        <v>1</v>
      </c>
      <c r="I192" s="217"/>
      <c r="J192" s="214"/>
      <c r="K192" s="214"/>
      <c r="L192" s="218"/>
      <c r="M192" s="219"/>
      <c r="N192" s="220"/>
      <c r="O192" s="220"/>
      <c r="P192" s="220"/>
      <c r="Q192" s="220"/>
      <c r="R192" s="220"/>
      <c r="S192" s="220"/>
      <c r="T192" s="221"/>
      <c r="AT192" s="222" t="s">
        <v>182</v>
      </c>
      <c r="AU192" s="222" t="s">
        <v>82</v>
      </c>
      <c r="AV192" s="13" t="s">
        <v>82</v>
      </c>
      <c r="AW192" s="13" t="s">
        <v>31</v>
      </c>
      <c r="AX192" s="13" t="s">
        <v>75</v>
      </c>
      <c r="AY192" s="222" t="s">
        <v>175</v>
      </c>
    </row>
    <row r="193" spans="1:65" s="12" customFormat="1" ht="11.25">
      <c r="B193" s="198"/>
      <c r="C193" s="199"/>
      <c r="D193" s="200" t="s">
        <v>182</v>
      </c>
      <c r="E193" s="201" t="s">
        <v>1</v>
      </c>
      <c r="F193" s="202" t="s">
        <v>660</v>
      </c>
      <c r="G193" s="199"/>
      <c r="H193" s="203">
        <v>2.2999999999999998</v>
      </c>
      <c r="I193" s="204"/>
      <c r="J193" s="199"/>
      <c r="K193" s="199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182</v>
      </c>
      <c r="AU193" s="209" t="s">
        <v>82</v>
      </c>
      <c r="AV193" s="12" t="s">
        <v>84</v>
      </c>
      <c r="AW193" s="12" t="s">
        <v>31</v>
      </c>
      <c r="AX193" s="12" t="s">
        <v>75</v>
      </c>
      <c r="AY193" s="209" t="s">
        <v>175</v>
      </c>
    </row>
    <row r="194" spans="1:65" s="14" customFormat="1" ht="11.25">
      <c r="B194" s="223"/>
      <c r="C194" s="224"/>
      <c r="D194" s="200" t="s">
        <v>182</v>
      </c>
      <c r="E194" s="225" t="s">
        <v>1</v>
      </c>
      <c r="F194" s="226" t="s">
        <v>253</v>
      </c>
      <c r="G194" s="224"/>
      <c r="H194" s="227">
        <v>2.2999999999999998</v>
      </c>
      <c r="I194" s="228"/>
      <c r="J194" s="224"/>
      <c r="K194" s="224"/>
      <c r="L194" s="229"/>
      <c r="M194" s="230"/>
      <c r="N194" s="231"/>
      <c r="O194" s="231"/>
      <c r="P194" s="231"/>
      <c r="Q194" s="231"/>
      <c r="R194" s="231"/>
      <c r="S194" s="231"/>
      <c r="T194" s="232"/>
      <c r="AT194" s="233" t="s">
        <v>182</v>
      </c>
      <c r="AU194" s="233" t="s">
        <v>82</v>
      </c>
      <c r="AV194" s="14" t="s">
        <v>181</v>
      </c>
      <c r="AW194" s="14" t="s">
        <v>31</v>
      </c>
      <c r="AX194" s="14" t="s">
        <v>82</v>
      </c>
      <c r="AY194" s="233" t="s">
        <v>175</v>
      </c>
    </row>
    <row r="195" spans="1:65" s="11" customFormat="1" ht="25.9" customHeight="1">
      <c r="B195" s="170"/>
      <c r="C195" s="171"/>
      <c r="D195" s="172" t="s">
        <v>74</v>
      </c>
      <c r="E195" s="173" t="s">
        <v>324</v>
      </c>
      <c r="F195" s="173" t="s">
        <v>600</v>
      </c>
      <c r="G195" s="171"/>
      <c r="H195" s="171"/>
      <c r="I195" s="174"/>
      <c r="J195" s="175">
        <f>BK195</f>
        <v>0</v>
      </c>
      <c r="K195" s="171"/>
      <c r="L195" s="176"/>
      <c r="M195" s="177"/>
      <c r="N195" s="178"/>
      <c r="O195" s="178"/>
      <c r="P195" s="179">
        <f>SUM(P196:P212)</f>
        <v>0</v>
      </c>
      <c r="Q195" s="178"/>
      <c r="R195" s="179">
        <f>SUM(R196:R212)</f>
        <v>0</v>
      </c>
      <c r="S195" s="178"/>
      <c r="T195" s="180">
        <f>SUM(T196:T212)</f>
        <v>0</v>
      </c>
      <c r="AR195" s="181" t="s">
        <v>82</v>
      </c>
      <c r="AT195" s="182" t="s">
        <v>74</v>
      </c>
      <c r="AU195" s="182" t="s">
        <v>75</v>
      </c>
      <c r="AY195" s="181" t="s">
        <v>175</v>
      </c>
      <c r="BK195" s="183">
        <f>SUM(BK196:BK212)</f>
        <v>0</v>
      </c>
    </row>
    <row r="196" spans="1:65" s="2" customFormat="1" ht="16.5" customHeight="1">
      <c r="A196" s="34"/>
      <c r="B196" s="35"/>
      <c r="C196" s="239" t="s">
        <v>434</v>
      </c>
      <c r="D196" s="239" t="s">
        <v>377</v>
      </c>
      <c r="E196" s="240" t="s">
        <v>435</v>
      </c>
      <c r="F196" s="241" t="s">
        <v>436</v>
      </c>
      <c r="G196" s="242" t="s">
        <v>179</v>
      </c>
      <c r="H196" s="243">
        <v>280</v>
      </c>
      <c r="I196" s="244"/>
      <c r="J196" s="245">
        <f>ROUND(I196*H196,2)</f>
        <v>0</v>
      </c>
      <c r="K196" s="241" t="s">
        <v>1</v>
      </c>
      <c r="L196" s="39"/>
      <c r="M196" s="246" t="s">
        <v>1</v>
      </c>
      <c r="N196" s="247" t="s">
        <v>40</v>
      </c>
      <c r="O196" s="71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6" t="s">
        <v>181</v>
      </c>
      <c r="AT196" s="196" t="s">
        <v>377</v>
      </c>
      <c r="AU196" s="196" t="s">
        <v>82</v>
      </c>
      <c r="AY196" s="17" t="s">
        <v>175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7" t="s">
        <v>82</v>
      </c>
      <c r="BK196" s="197">
        <f>ROUND(I196*H196,2)</f>
        <v>0</v>
      </c>
      <c r="BL196" s="17" t="s">
        <v>181</v>
      </c>
      <c r="BM196" s="196" t="s">
        <v>437</v>
      </c>
    </row>
    <row r="197" spans="1:65" s="2" customFormat="1" ht="33" customHeight="1">
      <c r="A197" s="34"/>
      <c r="B197" s="35"/>
      <c r="C197" s="239" t="s">
        <v>305</v>
      </c>
      <c r="D197" s="239" t="s">
        <v>377</v>
      </c>
      <c r="E197" s="240" t="s">
        <v>438</v>
      </c>
      <c r="F197" s="241" t="s">
        <v>439</v>
      </c>
      <c r="G197" s="242" t="s">
        <v>179</v>
      </c>
      <c r="H197" s="243">
        <v>280</v>
      </c>
      <c r="I197" s="244"/>
      <c r="J197" s="245">
        <f>ROUND(I197*H197,2)</f>
        <v>0</v>
      </c>
      <c r="K197" s="241" t="s">
        <v>1</v>
      </c>
      <c r="L197" s="39"/>
      <c r="M197" s="246" t="s">
        <v>1</v>
      </c>
      <c r="N197" s="247" t="s">
        <v>40</v>
      </c>
      <c r="O197" s="71"/>
      <c r="P197" s="194">
        <f>O197*H197</f>
        <v>0</v>
      </c>
      <c r="Q197" s="194">
        <v>0</v>
      </c>
      <c r="R197" s="194">
        <f>Q197*H197</f>
        <v>0</v>
      </c>
      <c r="S197" s="194">
        <v>0</v>
      </c>
      <c r="T197" s="19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6" t="s">
        <v>181</v>
      </c>
      <c r="AT197" s="196" t="s">
        <v>377</v>
      </c>
      <c r="AU197" s="196" t="s">
        <v>82</v>
      </c>
      <c r="AY197" s="17" t="s">
        <v>175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7" t="s">
        <v>82</v>
      </c>
      <c r="BK197" s="197">
        <f>ROUND(I197*H197,2)</f>
        <v>0</v>
      </c>
      <c r="BL197" s="17" t="s">
        <v>181</v>
      </c>
      <c r="BM197" s="196" t="s">
        <v>440</v>
      </c>
    </row>
    <row r="198" spans="1:65" s="2" customFormat="1" ht="33" customHeight="1">
      <c r="A198" s="34"/>
      <c r="B198" s="35"/>
      <c r="C198" s="239" t="s">
        <v>441</v>
      </c>
      <c r="D198" s="239" t="s">
        <v>377</v>
      </c>
      <c r="E198" s="240" t="s">
        <v>442</v>
      </c>
      <c r="F198" s="241" t="s">
        <v>443</v>
      </c>
      <c r="G198" s="242" t="s">
        <v>179</v>
      </c>
      <c r="H198" s="243">
        <v>280</v>
      </c>
      <c r="I198" s="244"/>
      <c r="J198" s="245">
        <f>ROUND(I198*H198,2)</f>
        <v>0</v>
      </c>
      <c r="K198" s="241" t="s">
        <v>1</v>
      </c>
      <c r="L198" s="39"/>
      <c r="M198" s="246" t="s">
        <v>1</v>
      </c>
      <c r="N198" s="247" t="s">
        <v>40</v>
      </c>
      <c r="O198" s="71"/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6" t="s">
        <v>181</v>
      </c>
      <c r="AT198" s="196" t="s">
        <v>377</v>
      </c>
      <c r="AU198" s="196" t="s">
        <v>82</v>
      </c>
      <c r="AY198" s="17" t="s">
        <v>175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7" t="s">
        <v>82</v>
      </c>
      <c r="BK198" s="197">
        <f>ROUND(I198*H198,2)</f>
        <v>0</v>
      </c>
      <c r="BL198" s="17" t="s">
        <v>181</v>
      </c>
      <c r="BM198" s="196" t="s">
        <v>444</v>
      </c>
    </row>
    <row r="199" spans="1:65" s="2" customFormat="1" ht="33" customHeight="1">
      <c r="A199" s="34"/>
      <c r="B199" s="35"/>
      <c r="C199" s="239" t="s">
        <v>311</v>
      </c>
      <c r="D199" s="239" t="s">
        <v>377</v>
      </c>
      <c r="E199" s="240" t="s">
        <v>661</v>
      </c>
      <c r="F199" s="241" t="s">
        <v>662</v>
      </c>
      <c r="G199" s="242" t="s">
        <v>402</v>
      </c>
      <c r="H199" s="243">
        <v>5.5999999999999999E-3</v>
      </c>
      <c r="I199" s="244"/>
      <c r="J199" s="245">
        <f>ROUND(I199*H199,2)</f>
        <v>0</v>
      </c>
      <c r="K199" s="241" t="s">
        <v>1</v>
      </c>
      <c r="L199" s="39"/>
      <c r="M199" s="246" t="s">
        <v>1</v>
      </c>
      <c r="N199" s="247" t="s">
        <v>40</v>
      </c>
      <c r="O199" s="71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6" t="s">
        <v>181</v>
      </c>
      <c r="AT199" s="196" t="s">
        <v>377</v>
      </c>
      <c r="AU199" s="196" t="s">
        <v>82</v>
      </c>
      <c r="AY199" s="17" t="s">
        <v>175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7" t="s">
        <v>82</v>
      </c>
      <c r="BK199" s="197">
        <f>ROUND(I199*H199,2)</f>
        <v>0</v>
      </c>
      <c r="BL199" s="17" t="s">
        <v>181</v>
      </c>
      <c r="BM199" s="196" t="s">
        <v>445</v>
      </c>
    </row>
    <row r="200" spans="1:65" s="13" customFormat="1" ht="11.25">
      <c r="B200" s="213"/>
      <c r="C200" s="214"/>
      <c r="D200" s="200" t="s">
        <v>182</v>
      </c>
      <c r="E200" s="215" t="s">
        <v>1</v>
      </c>
      <c r="F200" s="216" t="s">
        <v>403</v>
      </c>
      <c r="G200" s="214"/>
      <c r="H200" s="215" t="s">
        <v>1</v>
      </c>
      <c r="I200" s="217"/>
      <c r="J200" s="214"/>
      <c r="K200" s="214"/>
      <c r="L200" s="218"/>
      <c r="M200" s="219"/>
      <c r="N200" s="220"/>
      <c r="O200" s="220"/>
      <c r="P200" s="220"/>
      <c r="Q200" s="220"/>
      <c r="R200" s="220"/>
      <c r="S200" s="220"/>
      <c r="T200" s="221"/>
      <c r="AT200" s="222" t="s">
        <v>182</v>
      </c>
      <c r="AU200" s="222" t="s">
        <v>82</v>
      </c>
      <c r="AV200" s="13" t="s">
        <v>82</v>
      </c>
      <c r="AW200" s="13" t="s">
        <v>31</v>
      </c>
      <c r="AX200" s="13" t="s">
        <v>75</v>
      </c>
      <c r="AY200" s="222" t="s">
        <v>175</v>
      </c>
    </row>
    <row r="201" spans="1:65" s="12" customFormat="1" ht="11.25">
      <c r="B201" s="198"/>
      <c r="C201" s="199"/>
      <c r="D201" s="200" t="s">
        <v>182</v>
      </c>
      <c r="E201" s="201" t="s">
        <v>1</v>
      </c>
      <c r="F201" s="202" t="s">
        <v>663</v>
      </c>
      <c r="G201" s="199"/>
      <c r="H201" s="203">
        <v>5.5999999999999999E-3</v>
      </c>
      <c r="I201" s="204"/>
      <c r="J201" s="199"/>
      <c r="K201" s="199"/>
      <c r="L201" s="205"/>
      <c r="M201" s="206"/>
      <c r="N201" s="207"/>
      <c r="O201" s="207"/>
      <c r="P201" s="207"/>
      <c r="Q201" s="207"/>
      <c r="R201" s="207"/>
      <c r="S201" s="207"/>
      <c r="T201" s="208"/>
      <c r="AT201" s="209" t="s">
        <v>182</v>
      </c>
      <c r="AU201" s="209" t="s">
        <v>82</v>
      </c>
      <c r="AV201" s="12" t="s">
        <v>84</v>
      </c>
      <c r="AW201" s="12" t="s">
        <v>31</v>
      </c>
      <c r="AX201" s="12" t="s">
        <v>75</v>
      </c>
      <c r="AY201" s="209" t="s">
        <v>175</v>
      </c>
    </row>
    <row r="202" spans="1:65" s="14" customFormat="1" ht="11.25">
      <c r="B202" s="223"/>
      <c r="C202" s="224"/>
      <c r="D202" s="200" t="s">
        <v>182</v>
      </c>
      <c r="E202" s="225" t="s">
        <v>1</v>
      </c>
      <c r="F202" s="226" t="s">
        <v>253</v>
      </c>
      <c r="G202" s="224"/>
      <c r="H202" s="227">
        <v>5.5999999999999999E-3</v>
      </c>
      <c r="I202" s="228"/>
      <c r="J202" s="224"/>
      <c r="K202" s="224"/>
      <c r="L202" s="229"/>
      <c r="M202" s="230"/>
      <c r="N202" s="231"/>
      <c r="O202" s="231"/>
      <c r="P202" s="231"/>
      <c r="Q202" s="231"/>
      <c r="R202" s="231"/>
      <c r="S202" s="231"/>
      <c r="T202" s="232"/>
      <c r="AT202" s="233" t="s">
        <v>182</v>
      </c>
      <c r="AU202" s="233" t="s">
        <v>82</v>
      </c>
      <c r="AV202" s="14" t="s">
        <v>181</v>
      </c>
      <c r="AW202" s="14" t="s">
        <v>31</v>
      </c>
      <c r="AX202" s="14" t="s">
        <v>82</v>
      </c>
      <c r="AY202" s="233" t="s">
        <v>175</v>
      </c>
    </row>
    <row r="203" spans="1:65" s="2" customFormat="1" ht="16.5" customHeight="1">
      <c r="A203" s="34"/>
      <c r="B203" s="35"/>
      <c r="C203" s="239" t="s">
        <v>447</v>
      </c>
      <c r="D203" s="239" t="s">
        <v>377</v>
      </c>
      <c r="E203" s="240" t="s">
        <v>448</v>
      </c>
      <c r="F203" s="241" t="s">
        <v>449</v>
      </c>
      <c r="G203" s="242" t="s">
        <v>179</v>
      </c>
      <c r="H203" s="243">
        <v>280</v>
      </c>
      <c r="I203" s="244"/>
      <c r="J203" s="245">
        <f>ROUND(I203*H203,2)</f>
        <v>0</v>
      </c>
      <c r="K203" s="241" t="s">
        <v>1</v>
      </c>
      <c r="L203" s="39"/>
      <c r="M203" s="246" t="s">
        <v>1</v>
      </c>
      <c r="N203" s="247" t="s">
        <v>40</v>
      </c>
      <c r="O203" s="71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6" t="s">
        <v>181</v>
      </c>
      <c r="AT203" s="196" t="s">
        <v>377</v>
      </c>
      <c r="AU203" s="196" t="s">
        <v>82</v>
      </c>
      <c r="AY203" s="17" t="s">
        <v>175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7" t="s">
        <v>82</v>
      </c>
      <c r="BK203" s="197">
        <f>ROUND(I203*H203,2)</f>
        <v>0</v>
      </c>
      <c r="BL203" s="17" t="s">
        <v>181</v>
      </c>
      <c r="BM203" s="196" t="s">
        <v>450</v>
      </c>
    </row>
    <row r="204" spans="1:65" s="2" customFormat="1" ht="33" customHeight="1">
      <c r="A204" s="34"/>
      <c r="B204" s="35"/>
      <c r="C204" s="239" t="s">
        <v>316</v>
      </c>
      <c r="D204" s="239" t="s">
        <v>377</v>
      </c>
      <c r="E204" s="240" t="s">
        <v>451</v>
      </c>
      <c r="F204" s="241" t="s">
        <v>603</v>
      </c>
      <c r="G204" s="242" t="s">
        <v>283</v>
      </c>
      <c r="H204" s="243">
        <v>172</v>
      </c>
      <c r="I204" s="244"/>
      <c r="J204" s="245">
        <f>ROUND(I204*H204,2)</f>
        <v>0</v>
      </c>
      <c r="K204" s="241" t="s">
        <v>1</v>
      </c>
      <c r="L204" s="39"/>
      <c r="M204" s="246" t="s">
        <v>1</v>
      </c>
      <c r="N204" s="247" t="s">
        <v>40</v>
      </c>
      <c r="O204" s="71"/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6" t="s">
        <v>181</v>
      </c>
      <c r="AT204" s="196" t="s">
        <v>377</v>
      </c>
      <c r="AU204" s="196" t="s">
        <v>82</v>
      </c>
      <c r="AY204" s="17" t="s">
        <v>175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7" t="s">
        <v>82</v>
      </c>
      <c r="BK204" s="197">
        <f>ROUND(I204*H204,2)</f>
        <v>0</v>
      </c>
      <c r="BL204" s="17" t="s">
        <v>181</v>
      </c>
      <c r="BM204" s="196" t="s">
        <v>453</v>
      </c>
    </row>
    <row r="205" spans="1:65" s="2" customFormat="1" ht="16.5" customHeight="1">
      <c r="A205" s="34"/>
      <c r="B205" s="35"/>
      <c r="C205" s="239" t="s">
        <v>454</v>
      </c>
      <c r="D205" s="239" t="s">
        <v>377</v>
      </c>
      <c r="E205" s="240" t="s">
        <v>414</v>
      </c>
      <c r="F205" s="241" t="s">
        <v>415</v>
      </c>
      <c r="G205" s="242" t="s">
        <v>315</v>
      </c>
      <c r="H205" s="243">
        <v>2.8</v>
      </c>
      <c r="I205" s="244"/>
      <c r="J205" s="245">
        <f>ROUND(I205*H205,2)</f>
        <v>0</v>
      </c>
      <c r="K205" s="241" t="s">
        <v>1</v>
      </c>
      <c r="L205" s="39"/>
      <c r="M205" s="246" t="s">
        <v>1</v>
      </c>
      <c r="N205" s="247" t="s">
        <v>40</v>
      </c>
      <c r="O205" s="71"/>
      <c r="P205" s="194">
        <f>O205*H205</f>
        <v>0</v>
      </c>
      <c r="Q205" s="194">
        <v>0</v>
      </c>
      <c r="R205" s="194">
        <f>Q205*H205</f>
        <v>0</v>
      </c>
      <c r="S205" s="194">
        <v>0</v>
      </c>
      <c r="T205" s="19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6" t="s">
        <v>181</v>
      </c>
      <c r="AT205" s="196" t="s">
        <v>377</v>
      </c>
      <c r="AU205" s="196" t="s">
        <v>82</v>
      </c>
      <c r="AY205" s="17" t="s">
        <v>175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7" t="s">
        <v>82</v>
      </c>
      <c r="BK205" s="197">
        <f>ROUND(I205*H205,2)</f>
        <v>0</v>
      </c>
      <c r="BL205" s="17" t="s">
        <v>181</v>
      </c>
      <c r="BM205" s="196" t="s">
        <v>455</v>
      </c>
    </row>
    <row r="206" spans="1:65" s="13" customFormat="1" ht="11.25">
      <c r="B206" s="213"/>
      <c r="C206" s="214"/>
      <c r="D206" s="200" t="s">
        <v>182</v>
      </c>
      <c r="E206" s="215" t="s">
        <v>1</v>
      </c>
      <c r="F206" s="216" t="s">
        <v>416</v>
      </c>
      <c r="G206" s="214"/>
      <c r="H206" s="215" t="s">
        <v>1</v>
      </c>
      <c r="I206" s="217"/>
      <c r="J206" s="214"/>
      <c r="K206" s="214"/>
      <c r="L206" s="218"/>
      <c r="M206" s="219"/>
      <c r="N206" s="220"/>
      <c r="O206" s="220"/>
      <c r="P206" s="220"/>
      <c r="Q206" s="220"/>
      <c r="R206" s="220"/>
      <c r="S206" s="220"/>
      <c r="T206" s="221"/>
      <c r="AT206" s="222" t="s">
        <v>182</v>
      </c>
      <c r="AU206" s="222" t="s">
        <v>82</v>
      </c>
      <c r="AV206" s="13" t="s">
        <v>82</v>
      </c>
      <c r="AW206" s="13" t="s">
        <v>31</v>
      </c>
      <c r="AX206" s="13" t="s">
        <v>75</v>
      </c>
      <c r="AY206" s="222" t="s">
        <v>175</v>
      </c>
    </row>
    <row r="207" spans="1:65" s="12" customFormat="1" ht="11.25">
      <c r="B207" s="198"/>
      <c r="C207" s="199"/>
      <c r="D207" s="200" t="s">
        <v>182</v>
      </c>
      <c r="E207" s="201" t="s">
        <v>1</v>
      </c>
      <c r="F207" s="202" t="s">
        <v>664</v>
      </c>
      <c r="G207" s="199"/>
      <c r="H207" s="203">
        <v>2.8</v>
      </c>
      <c r="I207" s="204"/>
      <c r="J207" s="199"/>
      <c r="K207" s="199"/>
      <c r="L207" s="205"/>
      <c r="M207" s="206"/>
      <c r="N207" s="207"/>
      <c r="O207" s="207"/>
      <c r="P207" s="207"/>
      <c r="Q207" s="207"/>
      <c r="R207" s="207"/>
      <c r="S207" s="207"/>
      <c r="T207" s="208"/>
      <c r="AT207" s="209" t="s">
        <v>182</v>
      </c>
      <c r="AU207" s="209" t="s">
        <v>82</v>
      </c>
      <c r="AV207" s="12" t="s">
        <v>84</v>
      </c>
      <c r="AW207" s="12" t="s">
        <v>31</v>
      </c>
      <c r="AX207" s="12" t="s">
        <v>75</v>
      </c>
      <c r="AY207" s="209" t="s">
        <v>175</v>
      </c>
    </row>
    <row r="208" spans="1:65" s="14" customFormat="1" ht="11.25">
      <c r="B208" s="223"/>
      <c r="C208" s="224"/>
      <c r="D208" s="200" t="s">
        <v>182</v>
      </c>
      <c r="E208" s="225" t="s">
        <v>1</v>
      </c>
      <c r="F208" s="226" t="s">
        <v>253</v>
      </c>
      <c r="G208" s="224"/>
      <c r="H208" s="227">
        <v>2.8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AT208" s="233" t="s">
        <v>182</v>
      </c>
      <c r="AU208" s="233" t="s">
        <v>82</v>
      </c>
      <c r="AV208" s="14" t="s">
        <v>181</v>
      </c>
      <c r="AW208" s="14" t="s">
        <v>31</v>
      </c>
      <c r="AX208" s="14" t="s">
        <v>82</v>
      </c>
      <c r="AY208" s="233" t="s">
        <v>175</v>
      </c>
    </row>
    <row r="209" spans="1:65" s="2" customFormat="1" ht="21.75" customHeight="1">
      <c r="A209" s="34"/>
      <c r="B209" s="35"/>
      <c r="C209" s="239" t="s">
        <v>322</v>
      </c>
      <c r="D209" s="239" t="s">
        <v>377</v>
      </c>
      <c r="E209" s="240" t="s">
        <v>418</v>
      </c>
      <c r="F209" s="241" t="s">
        <v>419</v>
      </c>
      <c r="G209" s="242" t="s">
        <v>315</v>
      </c>
      <c r="H209" s="243">
        <v>2.8</v>
      </c>
      <c r="I209" s="244"/>
      <c r="J209" s="245">
        <f>ROUND(I209*H209,2)</f>
        <v>0</v>
      </c>
      <c r="K209" s="241" t="s">
        <v>1</v>
      </c>
      <c r="L209" s="39"/>
      <c r="M209" s="246" t="s">
        <v>1</v>
      </c>
      <c r="N209" s="247" t="s">
        <v>40</v>
      </c>
      <c r="O209" s="71"/>
      <c r="P209" s="194">
        <f>O209*H209</f>
        <v>0</v>
      </c>
      <c r="Q209" s="194">
        <v>0</v>
      </c>
      <c r="R209" s="194">
        <f>Q209*H209</f>
        <v>0</v>
      </c>
      <c r="S209" s="194">
        <v>0</v>
      </c>
      <c r="T209" s="195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6" t="s">
        <v>181</v>
      </c>
      <c r="AT209" s="196" t="s">
        <v>377</v>
      </c>
      <c r="AU209" s="196" t="s">
        <v>82</v>
      </c>
      <c r="AY209" s="17" t="s">
        <v>175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7" t="s">
        <v>82</v>
      </c>
      <c r="BK209" s="197">
        <f>ROUND(I209*H209,2)</f>
        <v>0</v>
      </c>
      <c r="BL209" s="17" t="s">
        <v>181</v>
      </c>
      <c r="BM209" s="196" t="s">
        <v>457</v>
      </c>
    </row>
    <row r="210" spans="1:65" s="13" customFormat="1" ht="11.25">
      <c r="B210" s="213"/>
      <c r="C210" s="214"/>
      <c r="D210" s="200" t="s">
        <v>182</v>
      </c>
      <c r="E210" s="215" t="s">
        <v>1</v>
      </c>
      <c r="F210" s="216" t="s">
        <v>416</v>
      </c>
      <c r="G210" s="214"/>
      <c r="H210" s="215" t="s">
        <v>1</v>
      </c>
      <c r="I210" s="217"/>
      <c r="J210" s="214"/>
      <c r="K210" s="214"/>
      <c r="L210" s="218"/>
      <c r="M210" s="219"/>
      <c r="N210" s="220"/>
      <c r="O210" s="220"/>
      <c r="P210" s="220"/>
      <c r="Q210" s="220"/>
      <c r="R210" s="220"/>
      <c r="S210" s="220"/>
      <c r="T210" s="221"/>
      <c r="AT210" s="222" t="s">
        <v>182</v>
      </c>
      <c r="AU210" s="222" t="s">
        <v>82</v>
      </c>
      <c r="AV210" s="13" t="s">
        <v>82</v>
      </c>
      <c r="AW210" s="13" t="s">
        <v>31</v>
      </c>
      <c r="AX210" s="13" t="s">
        <v>75</v>
      </c>
      <c r="AY210" s="222" t="s">
        <v>175</v>
      </c>
    </row>
    <row r="211" spans="1:65" s="12" customFormat="1" ht="11.25">
      <c r="B211" s="198"/>
      <c r="C211" s="199"/>
      <c r="D211" s="200" t="s">
        <v>182</v>
      </c>
      <c r="E211" s="201" t="s">
        <v>1</v>
      </c>
      <c r="F211" s="202" t="s">
        <v>664</v>
      </c>
      <c r="G211" s="199"/>
      <c r="H211" s="203">
        <v>2.8</v>
      </c>
      <c r="I211" s="204"/>
      <c r="J211" s="199"/>
      <c r="K211" s="199"/>
      <c r="L211" s="205"/>
      <c r="M211" s="206"/>
      <c r="N211" s="207"/>
      <c r="O211" s="207"/>
      <c r="P211" s="207"/>
      <c r="Q211" s="207"/>
      <c r="R211" s="207"/>
      <c r="S211" s="207"/>
      <c r="T211" s="208"/>
      <c r="AT211" s="209" t="s">
        <v>182</v>
      </c>
      <c r="AU211" s="209" t="s">
        <v>82</v>
      </c>
      <c r="AV211" s="12" t="s">
        <v>84</v>
      </c>
      <c r="AW211" s="12" t="s">
        <v>31</v>
      </c>
      <c r="AX211" s="12" t="s">
        <v>75</v>
      </c>
      <c r="AY211" s="209" t="s">
        <v>175</v>
      </c>
    </row>
    <row r="212" spans="1:65" s="14" customFormat="1" ht="11.25">
      <c r="B212" s="223"/>
      <c r="C212" s="224"/>
      <c r="D212" s="200" t="s">
        <v>182</v>
      </c>
      <c r="E212" s="225" t="s">
        <v>1</v>
      </c>
      <c r="F212" s="226" t="s">
        <v>253</v>
      </c>
      <c r="G212" s="224"/>
      <c r="H212" s="227">
        <v>2.8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AT212" s="233" t="s">
        <v>182</v>
      </c>
      <c r="AU212" s="233" t="s">
        <v>82</v>
      </c>
      <c r="AV212" s="14" t="s">
        <v>181</v>
      </c>
      <c r="AW212" s="14" t="s">
        <v>31</v>
      </c>
      <c r="AX212" s="14" t="s">
        <v>82</v>
      </c>
      <c r="AY212" s="233" t="s">
        <v>175</v>
      </c>
    </row>
    <row r="213" spans="1:65" s="11" customFormat="1" ht="25.9" customHeight="1">
      <c r="B213" s="170"/>
      <c r="C213" s="171"/>
      <c r="D213" s="172" t="s">
        <v>74</v>
      </c>
      <c r="E213" s="173" t="s">
        <v>344</v>
      </c>
      <c r="F213" s="173" t="s">
        <v>365</v>
      </c>
      <c r="G213" s="171"/>
      <c r="H213" s="171"/>
      <c r="I213" s="174"/>
      <c r="J213" s="175">
        <f>BK213</f>
        <v>0</v>
      </c>
      <c r="K213" s="171"/>
      <c r="L213" s="176"/>
      <c r="M213" s="177"/>
      <c r="N213" s="178"/>
      <c r="O213" s="178"/>
      <c r="P213" s="179">
        <f>P214</f>
        <v>0</v>
      </c>
      <c r="Q213" s="178"/>
      <c r="R213" s="179">
        <f>R214</f>
        <v>0</v>
      </c>
      <c r="S213" s="178"/>
      <c r="T213" s="180">
        <f>T214</f>
        <v>0</v>
      </c>
      <c r="AR213" s="181" t="s">
        <v>82</v>
      </c>
      <c r="AT213" s="182" t="s">
        <v>74</v>
      </c>
      <c r="AU213" s="182" t="s">
        <v>75</v>
      </c>
      <c r="AY213" s="181" t="s">
        <v>175</v>
      </c>
      <c r="BK213" s="183">
        <f>BK214</f>
        <v>0</v>
      </c>
    </row>
    <row r="214" spans="1:65" s="2" customFormat="1" ht="16.5" customHeight="1">
      <c r="A214" s="34"/>
      <c r="B214" s="35"/>
      <c r="C214" s="239" t="s">
        <v>458</v>
      </c>
      <c r="D214" s="239" t="s">
        <v>377</v>
      </c>
      <c r="E214" s="240" t="s">
        <v>462</v>
      </c>
      <c r="F214" s="241" t="s">
        <v>463</v>
      </c>
      <c r="G214" s="242" t="s">
        <v>179</v>
      </c>
      <c r="H214" s="243">
        <v>2</v>
      </c>
      <c r="I214" s="244"/>
      <c r="J214" s="245">
        <f>ROUND(I214*H214,2)</f>
        <v>0</v>
      </c>
      <c r="K214" s="241" t="s">
        <v>1</v>
      </c>
      <c r="L214" s="39"/>
      <c r="M214" s="248" t="s">
        <v>1</v>
      </c>
      <c r="N214" s="249" t="s">
        <v>40</v>
      </c>
      <c r="O214" s="236"/>
      <c r="P214" s="237">
        <f>O214*H214</f>
        <v>0</v>
      </c>
      <c r="Q214" s="237">
        <v>0</v>
      </c>
      <c r="R214" s="237">
        <f>Q214*H214</f>
        <v>0</v>
      </c>
      <c r="S214" s="237">
        <v>0</v>
      </c>
      <c r="T214" s="23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6" t="s">
        <v>181</v>
      </c>
      <c r="AT214" s="196" t="s">
        <v>377</v>
      </c>
      <c r="AU214" s="196" t="s">
        <v>82</v>
      </c>
      <c r="AY214" s="17" t="s">
        <v>175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7" t="s">
        <v>82</v>
      </c>
      <c r="BK214" s="197">
        <f>ROUND(I214*H214,2)</f>
        <v>0</v>
      </c>
      <c r="BL214" s="17" t="s">
        <v>181</v>
      </c>
      <c r="BM214" s="196" t="s">
        <v>461</v>
      </c>
    </row>
    <row r="215" spans="1:65" s="2" customFormat="1" ht="6.95" customHeight="1">
      <c r="A215" s="34"/>
      <c r="B215" s="54"/>
      <c r="C215" s="55"/>
      <c r="D215" s="55"/>
      <c r="E215" s="55"/>
      <c r="F215" s="55"/>
      <c r="G215" s="55"/>
      <c r="H215" s="55"/>
      <c r="I215" s="55"/>
      <c r="J215" s="55"/>
      <c r="K215" s="55"/>
      <c r="L215" s="39"/>
      <c r="M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</row>
  </sheetData>
  <sheetProtection algorithmName="SHA-512" hashValue="kPGNU56y32pfGeZdsMPVxBK6x9psEAgrFoLrYmbC01/N6vAHiwXM4eNgXQmBLIL/QgOTXYMNTMnlimD2tOtSGA==" saltValue="U/1yEyN1U2HIDnyLeSggGGZ2eE40dk4/R4jQVJw4EFuu228OCl0ZGrWOokhA075ZAg+eDmuAmFXBj1USCCGFYg==" spinCount="100000" sheet="1" objects="1" scenarios="1" formatColumns="0" formatRows="0" autoFilter="0"/>
  <autoFilter ref="C129:K214" xr:uid="{00000000-0009-0000-0000-000009000000}"/>
  <mergeCells count="15">
    <mergeCell ref="E116:H116"/>
    <mergeCell ref="E120:H120"/>
    <mergeCell ref="E118:H118"/>
    <mergeCell ref="E122:H12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5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125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145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306" t="str">
        <f>'Rekapitulace stavby'!K6</f>
        <v>R 198 – IP1a, IP1b, IP2 a IP3 v k. ú. Černožice n. Labem - Sadové úpravy</v>
      </c>
      <c r="F7" s="307"/>
      <c r="G7" s="307"/>
      <c r="H7" s="307"/>
      <c r="L7" s="20"/>
    </row>
    <row r="8" spans="1:46" ht="12.75">
      <c r="B8" s="20"/>
      <c r="D8" s="119" t="s">
        <v>146</v>
      </c>
      <c r="L8" s="20"/>
    </row>
    <row r="9" spans="1:46" s="1" customFormat="1" ht="16.5" customHeight="1">
      <c r="B9" s="20"/>
      <c r="E9" s="306" t="s">
        <v>147</v>
      </c>
      <c r="F9" s="305"/>
      <c r="G9" s="305"/>
      <c r="H9" s="305"/>
      <c r="L9" s="20"/>
    </row>
    <row r="10" spans="1:46" s="1" customFormat="1" ht="12" customHeight="1">
      <c r="B10" s="20"/>
      <c r="D10" s="119" t="s">
        <v>148</v>
      </c>
      <c r="L10" s="20"/>
    </row>
    <row r="11" spans="1:46" s="2" customFormat="1" ht="16.5" customHeight="1">
      <c r="A11" s="34"/>
      <c r="B11" s="39"/>
      <c r="C11" s="34"/>
      <c r="D11" s="34"/>
      <c r="E11" s="308" t="s">
        <v>665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150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10" t="s">
        <v>666</v>
      </c>
      <c r="F13" s="309"/>
      <c r="G13" s="309"/>
      <c r="H13" s="309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09" t="s">
        <v>1</v>
      </c>
      <c r="G15" s="34"/>
      <c r="H15" s="34"/>
      <c r="I15" s="119" t="s">
        <v>19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09" t="s">
        <v>26</v>
      </c>
      <c r="G16" s="34"/>
      <c r="H16" s="34"/>
      <c r="I16" s="119" t="s">
        <v>22</v>
      </c>
      <c r="J16" s="121" t="str">
        <f>'Rekapitulace stavby'!AN8</f>
        <v>26. 9. 2024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09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tr">
        <f>IF('Rekapitulace stavby'!E11="","",'Rekapitulace stavby'!E11)</f>
        <v xml:space="preserve"> </v>
      </c>
      <c r="F19" s="34"/>
      <c r="G19" s="34"/>
      <c r="H19" s="34"/>
      <c r="I19" s="119" t="s">
        <v>27</v>
      </c>
      <c r="J19" s="109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28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11" t="str">
        <f>'Rekapitulace stavby'!E14</f>
        <v>Vyplň údaj</v>
      </c>
      <c r="F22" s="312"/>
      <c r="G22" s="312"/>
      <c r="H22" s="312"/>
      <c r="I22" s="119" t="s">
        <v>27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30</v>
      </c>
      <c r="E24" s="34"/>
      <c r="F24" s="34"/>
      <c r="G24" s="34"/>
      <c r="H24" s="34"/>
      <c r="I24" s="119" t="s">
        <v>25</v>
      </c>
      <c r="J24" s="109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tr">
        <f>IF('Rekapitulace stavby'!E17="","",'Rekapitulace stavby'!E17)</f>
        <v xml:space="preserve"> </v>
      </c>
      <c r="F25" s="34"/>
      <c r="G25" s="34"/>
      <c r="H25" s="34"/>
      <c r="I25" s="119" t="s">
        <v>27</v>
      </c>
      <c r="J25" s="109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32</v>
      </c>
      <c r="E27" s="34"/>
      <c r="F27" s="34"/>
      <c r="G27" s="34"/>
      <c r="H27" s="34"/>
      <c r="I27" s="119" t="s">
        <v>25</v>
      </c>
      <c r="J27" s="109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tr">
        <f>IF('Rekapitulace stavby'!E20="","",'Rekapitulace stavby'!E20)</f>
        <v xml:space="preserve"> </v>
      </c>
      <c r="F28" s="34"/>
      <c r="G28" s="34"/>
      <c r="H28" s="34"/>
      <c r="I28" s="119" t="s">
        <v>27</v>
      </c>
      <c r="J28" s="109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2"/>
      <c r="B31" s="123"/>
      <c r="C31" s="122"/>
      <c r="D31" s="122"/>
      <c r="E31" s="313" t="s">
        <v>1</v>
      </c>
      <c r="F31" s="313"/>
      <c r="G31" s="313"/>
      <c r="H31" s="313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6" t="s">
        <v>35</v>
      </c>
      <c r="E34" s="34"/>
      <c r="F34" s="34"/>
      <c r="G34" s="34"/>
      <c r="H34" s="34"/>
      <c r="I34" s="34"/>
      <c r="J34" s="127">
        <f>ROUND(J128,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5"/>
      <c r="E35" s="125"/>
      <c r="F35" s="125"/>
      <c r="G35" s="125"/>
      <c r="H35" s="125"/>
      <c r="I35" s="125"/>
      <c r="J35" s="125"/>
      <c r="K35" s="125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8" t="s">
        <v>37</v>
      </c>
      <c r="G36" s="34"/>
      <c r="H36" s="34"/>
      <c r="I36" s="128" t="s">
        <v>36</v>
      </c>
      <c r="J36" s="128" t="s">
        <v>38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0" t="s">
        <v>39</v>
      </c>
      <c r="E37" s="119" t="s">
        <v>40</v>
      </c>
      <c r="F37" s="129">
        <f>ROUND((SUM(BE128:BE150)),  2)</f>
        <v>0</v>
      </c>
      <c r="G37" s="34"/>
      <c r="H37" s="34"/>
      <c r="I37" s="130">
        <v>0.21</v>
      </c>
      <c r="J37" s="129">
        <f>ROUND(((SUM(BE128:BE150))*I37),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41</v>
      </c>
      <c r="F38" s="129">
        <f>ROUND((SUM(BF128:BF150)),  2)</f>
        <v>0</v>
      </c>
      <c r="G38" s="34"/>
      <c r="H38" s="34"/>
      <c r="I38" s="130">
        <v>0.12</v>
      </c>
      <c r="J38" s="129">
        <f>ROUND(((SUM(BF128:BF150))*I38),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42</v>
      </c>
      <c r="F39" s="129">
        <f>ROUND((SUM(BG128:BG150)),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43</v>
      </c>
      <c r="F40" s="129">
        <f>ROUND((SUM(BH128:BH150)),  2)</f>
        <v>0</v>
      </c>
      <c r="G40" s="34"/>
      <c r="H40" s="34"/>
      <c r="I40" s="130">
        <v>0.12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44</v>
      </c>
      <c r="F41" s="129">
        <f>ROUND((SUM(BI128:BI150)),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45</v>
      </c>
      <c r="E43" s="133"/>
      <c r="F43" s="133"/>
      <c r="G43" s="134" t="s">
        <v>46</v>
      </c>
      <c r="H43" s="135" t="s">
        <v>47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152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customHeight="1">
      <c r="A85" s="34"/>
      <c r="B85" s="35"/>
      <c r="C85" s="36"/>
      <c r="D85" s="36"/>
      <c r="E85" s="314" t="str">
        <f>E7</f>
        <v>R 198 – IP1a, IP1b, IP2 a IP3 v k. ú. Černožice n. Labem - Sadové úpravy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146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14" t="s">
        <v>147</v>
      </c>
      <c r="F87" s="290"/>
      <c r="G87" s="290"/>
      <c r="H87" s="290"/>
      <c r="I87" s="22"/>
      <c r="J87" s="22"/>
      <c r="K87" s="22"/>
      <c r="L87" s="20"/>
    </row>
    <row r="88" spans="1:31" s="1" customFormat="1" ht="12" customHeight="1">
      <c r="B88" s="21"/>
      <c r="C88" s="29" t="s">
        <v>148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16" t="s">
        <v>665</v>
      </c>
      <c r="F89" s="317"/>
      <c r="G89" s="317"/>
      <c r="H89" s="31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150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60" t="str">
        <f>E13</f>
        <v>SO–04 IP3_RM - Rostlinný materiál</v>
      </c>
      <c r="F91" s="317"/>
      <c r="G91" s="317"/>
      <c r="H91" s="317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26. 9. 2024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30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28</v>
      </c>
      <c r="D96" s="36"/>
      <c r="E96" s="36"/>
      <c r="F96" s="27" t="str">
        <f>IF(E22="","",E22)</f>
        <v>Vyplň údaj</v>
      </c>
      <c r="G96" s="36"/>
      <c r="H96" s="36"/>
      <c r="I96" s="29" t="s">
        <v>32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153</v>
      </c>
      <c r="D98" s="150"/>
      <c r="E98" s="150"/>
      <c r="F98" s="150"/>
      <c r="G98" s="150"/>
      <c r="H98" s="150"/>
      <c r="I98" s="150"/>
      <c r="J98" s="151" t="s">
        <v>154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155</v>
      </c>
      <c r="D100" s="36"/>
      <c r="E100" s="36"/>
      <c r="F100" s="36"/>
      <c r="G100" s="36"/>
      <c r="H100" s="36"/>
      <c r="I100" s="36"/>
      <c r="J100" s="84">
        <f>J128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156</v>
      </c>
    </row>
    <row r="101" spans="1:47" s="9" customFormat="1" ht="24.95" customHeight="1">
      <c r="B101" s="153"/>
      <c r="C101" s="154"/>
      <c r="D101" s="155" t="s">
        <v>157</v>
      </c>
      <c r="E101" s="156"/>
      <c r="F101" s="156"/>
      <c r="G101" s="156"/>
      <c r="H101" s="156"/>
      <c r="I101" s="156"/>
      <c r="J101" s="157">
        <f>J129</f>
        <v>0</v>
      </c>
      <c r="K101" s="154"/>
      <c r="L101" s="158"/>
    </row>
    <row r="102" spans="1:47" s="9" customFormat="1" ht="24.95" customHeight="1">
      <c r="B102" s="153"/>
      <c r="C102" s="154"/>
      <c r="D102" s="155" t="s">
        <v>667</v>
      </c>
      <c r="E102" s="156"/>
      <c r="F102" s="156"/>
      <c r="G102" s="156"/>
      <c r="H102" s="156"/>
      <c r="I102" s="156"/>
      <c r="J102" s="157">
        <f>J134</f>
        <v>0</v>
      </c>
      <c r="K102" s="154"/>
      <c r="L102" s="158"/>
    </row>
    <row r="103" spans="1:47" s="9" customFormat="1" ht="24.95" customHeight="1">
      <c r="B103" s="153"/>
      <c r="C103" s="154"/>
      <c r="D103" s="155" t="s">
        <v>668</v>
      </c>
      <c r="E103" s="156"/>
      <c r="F103" s="156"/>
      <c r="G103" s="156"/>
      <c r="H103" s="156"/>
      <c r="I103" s="156"/>
      <c r="J103" s="157">
        <f>J140</f>
        <v>0</v>
      </c>
      <c r="K103" s="154"/>
      <c r="L103" s="158"/>
    </row>
    <row r="104" spans="1:47" s="9" customFormat="1" ht="24.95" customHeight="1">
      <c r="B104" s="153"/>
      <c r="C104" s="154"/>
      <c r="D104" s="155" t="s">
        <v>669</v>
      </c>
      <c r="E104" s="156"/>
      <c r="F104" s="156"/>
      <c r="G104" s="156"/>
      <c r="H104" s="156"/>
      <c r="I104" s="156"/>
      <c r="J104" s="157">
        <f>J143</f>
        <v>0</v>
      </c>
      <c r="K104" s="154"/>
      <c r="L104" s="158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3" t="s">
        <v>160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26.25" customHeight="1">
      <c r="A114" s="34"/>
      <c r="B114" s="35"/>
      <c r="C114" s="36"/>
      <c r="D114" s="36"/>
      <c r="E114" s="314" t="str">
        <f>E7</f>
        <v>R 198 – IP1a, IP1b, IP2 a IP3 v k. ú. Černožice n. Labem - Sadové úpravy</v>
      </c>
      <c r="F114" s="315"/>
      <c r="G114" s="315"/>
      <c r="H114" s="315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146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pans="1:63" s="1" customFormat="1" ht="16.5" customHeight="1">
      <c r="B116" s="21"/>
      <c r="C116" s="22"/>
      <c r="D116" s="22"/>
      <c r="E116" s="314" t="s">
        <v>147</v>
      </c>
      <c r="F116" s="290"/>
      <c r="G116" s="290"/>
      <c r="H116" s="290"/>
      <c r="I116" s="22"/>
      <c r="J116" s="22"/>
      <c r="K116" s="22"/>
      <c r="L116" s="20"/>
    </row>
    <row r="117" spans="1:63" s="1" customFormat="1" ht="12" customHeight="1">
      <c r="B117" s="21"/>
      <c r="C117" s="29" t="s">
        <v>148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pans="1:63" s="2" customFormat="1" ht="16.5" customHeight="1">
      <c r="A118" s="34"/>
      <c r="B118" s="35"/>
      <c r="C118" s="36"/>
      <c r="D118" s="36"/>
      <c r="E118" s="316" t="s">
        <v>665</v>
      </c>
      <c r="F118" s="317"/>
      <c r="G118" s="317"/>
      <c r="H118" s="317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150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260" t="str">
        <f>E13</f>
        <v>SO–04 IP3_RM - Rostlinný materiál</v>
      </c>
      <c r="F120" s="317"/>
      <c r="G120" s="317"/>
      <c r="H120" s="317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20</v>
      </c>
      <c r="D122" s="36"/>
      <c r="E122" s="36"/>
      <c r="F122" s="27" t="str">
        <f>F16</f>
        <v xml:space="preserve"> </v>
      </c>
      <c r="G122" s="36"/>
      <c r="H122" s="36"/>
      <c r="I122" s="29" t="s">
        <v>22</v>
      </c>
      <c r="J122" s="66" t="str">
        <f>IF(J16="","",J16)</f>
        <v>26. 9. 2024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24</v>
      </c>
      <c r="D124" s="36"/>
      <c r="E124" s="36"/>
      <c r="F124" s="27" t="str">
        <f>E19</f>
        <v xml:space="preserve"> </v>
      </c>
      <c r="G124" s="36"/>
      <c r="H124" s="36"/>
      <c r="I124" s="29" t="s">
        <v>30</v>
      </c>
      <c r="J124" s="32" t="str">
        <f>E25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2" customHeight="1">
      <c r="A125" s="34"/>
      <c r="B125" s="35"/>
      <c r="C125" s="29" t="s">
        <v>28</v>
      </c>
      <c r="D125" s="36"/>
      <c r="E125" s="36"/>
      <c r="F125" s="27" t="str">
        <f>IF(E22="","",E22)</f>
        <v>Vyplň údaj</v>
      </c>
      <c r="G125" s="36"/>
      <c r="H125" s="36"/>
      <c r="I125" s="29" t="s">
        <v>32</v>
      </c>
      <c r="J125" s="32" t="str">
        <f>E28</f>
        <v xml:space="preserve"> 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0" customFormat="1" ht="29.25" customHeight="1">
      <c r="A127" s="159"/>
      <c r="B127" s="160"/>
      <c r="C127" s="161" t="s">
        <v>161</v>
      </c>
      <c r="D127" s="162" t="s">
        <v>60</v>
      </c>
      <c r="E127" s="162" t="s">
        <v>56</v>
      </c>
      <c r="F127" s="162" t="s">
        <v>57</v>
      </c>
      <c r="G127" s="162" t="s">
        <v>162</v>
      </c>
      <c r="H127" s="162" t="s">
        <v>163</v>
      </c>
      <c r="I127" s="162" t="s">
        <v>164</v>
      </c>
      <c r="J127" s="162" t="s">
        <v>154</v>
      </c>
      <c r="K127" s="163" t="s">
        <v>165</v>
      </c>
      <c r="L127" s="164"/>
      <c r="M127" s="75" t="s">
        <v>1</v>
      </c>
      <c r="N127" s="76" t="s">
        <v>39</v>
      </c>
      <c r="O127" s="76" t="s">
        <v>166</v>
      </c>
      <c r="P127" s="76" t="s">
        <v>167</v>
      </c>
      <c r="Q127" s="76" t="s">
        <v>168</v>
      </c>
      <c r="R127" s="76" t="s">
        <v>169</v>
      </c>
      <c r="S127" s="76" t="s">
        <v>170</v>
      </c>
      <c r="T127" s="77" t="s">
        <v>171</v>
      </c>
      <c r="U127" s="159"/>
      <c r="V127" s="159"/>
      <c r="W127" s="159"/>
      <c r="X127" s="159"/>
      <c r="Y127" s="159"/>
      <c r="Z127" s="159"/>
      <c r="AA127" s="159"/>
      <c r="AB127" s="159"/>
      <c r="AC127" s="159"/>
      <c r="AD127" s="159"/>
      <c r="AE127" s="159"/>
    </row>
    <row r="128" spans="1:63" s="2" customFormat="1" ht="22.9" customHeight="1">
      <c r="A128" s="34"/>
      <c r="B128" s="35"/>
      <c r="C128" s="82" t="s">
        <v>172</v>
      </c>
      <c r="D128" s="36"/>
      <c r="E128" s="36"/>
      <c r="F128" s="36"/>
      <c r="G128" s="36"/>
      <c r="H128" s="36"/>
      <c r="I128" s="36"/>
      <c r="J128" s="165">
        <f>BK128</f>
        <v>0</v>
      </c>
      <c r="K128" s="36"/>
      <c r="L128" s="39"/>
      <c r="M128" s="78"/>
      <c r="N128" s="166"/>
      <c r="O128" s="79"/>
      <c r="P128" s="167">
        <f>P129+P134+P140+P143</f>
        <v>0</v>
      </c>
      <c r="Q128" s="79"/>
      <c r="R128" s="167">
        <f>R129+R134+R140+R143</f>
        <v>0</v>
      </c>
      <c r="S128" s="79"/>
      <c r="T128" s="168">
        <f>T129+T134+T140+T143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74</v>
      </c>
      <c r="AU128" s="17" t="s">
        <v>156</v>
      </c>
      <c r="BK128" s="169">
        <f>BK129+BK134+BK140+BK143</f>
        <v>0</v>
      </c>
    </row>
    <row r="129" spans="1:65" s="11" customFormat="1" ht="25.9" customHeight="1">
      <c r="B129" s="170"/>
      <c r="C129" s="171"/>
      <c r="D129" s="172" t="s">
        <v>74</v>
      </c>
      <c r="E129" s="173" t="s">
        <v>173</v>
      </c>
      <c r="F129" s="173" t="s">
        <v>174</v>
      </c>
      <c r="G129" s="171"/>
      <c r="H129" s="171"/>
      <c r="I129" s="174"/>
      <c r="J129" s="175">
        <f>BK129</f>
        <v>0</v>
      </c>
      <c r="K129" s="171"/>
      <c r="L129" s="176"/>
      <c r="M129" s="177"/>
      <c r="N129" s="178"/>
      <c r="O129" s="178"/>
      <c r="P129" s="179">
        <f>SUM(P130:P133)</f>
        <v>0</v>
      </c>
      <c r="Q129" s="178"/>
      <c r="R129" s="179">
        <f>SUM(R130:R133)</f>
        <v>0</v>
      </c>
      <c r="S129" s="178"/>
      <c r="T129" s="180">
        <f>SUM(T130:T133)</f>
        <v>0</v>
      </c>
      <c r="AR129" s="181" t="s">
        <v>82</v>
      </c>
      <c r="AT129" s="182" t="s">
        <v>74</v>
      </c>
      <c r="AU129" s="182" t="s">
        <v>75</v>
      </c>
      <c r="AY129" s="181" t="s">
        <v>175</v>
      </c>
      <c r="BK129" s="183">
        <f>SUM(BK130:BK133)</f>
        <v>0</v>
      </c>
    </row>
    <row r="130" spans="1:65" s="2" customFormat="1" ht="21.75" customHeight="1">
      <c r="A130" s="34"/>
      <c r="B130" s="35"/>
      <c r="C130" s="184" t="s">
        <v>82</v>
      </c>
      <c r="D130" s="184" t="s">
        <v>176</v>
      </c>
      <c r="E130" s="185" t="s">
        <v>177</v>
      </c>
      <c r="F130" s="186" t="s">
        <v>178</v>
      </c>
      <c r="G130" s="187" t="s">
        <v>179</v>
      </c>
      <c r="H130" s="188">
        <v>4</v>
      </c>
      <c r="I130" s="189"/>
      <c r="J130" s="190">
        <f>ROUND(I130*H130,2)</f>
        <v>0</v>
      </c>
      <c r="K130" s="186" t="s">
        <v>1</v>
      </c>
      <c r="L130" s="191"/>
      <c r="M130" s="192" t="s">
        <v>1</v>
      </c>
      <c r="N130" s="193" t="s">
        <v>40</v>
      </c>
      <c r="O130" s="71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6" t="s">
        <v>180</v>
      </c>
      <c r="AT130" s="196" t="s">
        <v>176</v>
      </c>
      <c r="AU130" s="196" t="s">
        <v>82</v>
      </c>
      <c r="AY130" s="17" t="s">
        <v>175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7" t="s">
        <v>82</v>
      </c>
      <c r="BK130" s="197">
        <f>ROUND(I130*H130,2)</f>
        <v>0</v>
      </c>
      <c r="BL130" s="17" t="s">
        <v>181</v>
      </c>
      <c r="BM130" s="196" t="s">
        <v>84</v>
      </c>
    </row>
    <row r="131" spans="1:65" s="2" customFormat="1" ht="21.75" customHeight="1">
      <c r="A131" s="34"/>
      <c r="B131" s="35"/>
      <c r="C131" s="184" t="s">
        <v>84</v>
      </c>
      <c r="D131" s="184" t="s">
        <v>176</v>
      </c>
      <c r="E131" s="185" t="s">
        <v>184</v>
      </c>
      <c r="F131" s="186" t="s">
        <v>185</v>
      </c>
      <c r="G131" s="187" t="s">
        <v>179</v>
      </c>
      <c r="H131" s="188">
        <v>3</v>
      </c>
      <c r="I131" s="189"/>
      <c r="J131" s="190">
        <f>ROUND(I131*H131,2)</f>
        <v>0</v>
      </c>
      <c r="K131" s="186" t="s">
        <v>1</v>
      </c>
      <c r="L131" s="191"/>
      <c r="M131" s="192" t="s">
        <v>1</v>
      </c>
      <c r="N131" s="193" t="s">
        <v>40</v>
      </c>
      <c r="O131" s="71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6" t="s">
        <v>180</v>
      </c>
      <c r="AT131" s="196" t="s">
        <v>176</v>
      </c>
      <c r="AU131" s="196" t="s">
        <v>82</v>
      </c>
      <c r="AY131" s="17" t="s">
        <v>175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7" t="s">
        <v>82</v>
      </c>
      <c r="BK131" s="197">
        <f>ROUND(I131*H131,2)</f>
        <v>0</v>
      </c>
      <c r="BL131" s="17" t="s">
        <v>181</v>
      </c>
      <c r="BM131" s="196" t="s">
        <v>181</v>
      </c>
    </row>
    <row r="132" spans="1:65" s="2" customFormat="1" ht="21.75" customHeight="1">
      <c r="A132" s="34"/>
      <c r="B132" s="35"/>
      <c r="C132" s="184" t="s">
        <v>92</v>
      </c>
      <c r="D132" s="184" t="s">
        <v>176</v>
      </c>
      <c r="E132" s="185" t="s">
        <v>670</v>
      </c>
      <c r="F132" s="186" t="s">
        <v>671</v>
      </c>
      <c r="G132" s="187" t="s">
        <v>179</v>
      </c>
      <c r="H132" s="188">
        <v>2</v>
      </c>
      <c r="I132" s="189"/>
      <c r="J132" s="190">
        <f>ROUND(I132*H132,2)</f>
        <v>0</v>
      </c>
      <c r="K132" s="186" t="s">
        <v>1</v>
      </c>
      <c r="L132" s="191"/>
      <c r="M132" s="192" t="s">
        <v>1</v>
      </c>
      <c r="N132" s="193" t="s">
        <v>40</v>
      </c>
      <c r="O132" s="71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6" t="s">
        <v>180</v>
      </c>
      <c r="AT132" s="196" t="s">
        <v>176</v>
      </c>
      <c r="AU132" s="196" t="s">
        <v>82</v>
      </c>
      <c r="AY132" s="17" t="s">
        <v>175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7" t="s">
        <v>82</v>
      </c>
      <c r="BK132" s="197">
        <f>ROUND(I132*H132,2)</f>
        <v>0</v>
      </c>
      <c r="BL132" s="17" t="s">
        <v>181</v>
      </c>
      <c r="BM132" s="196" t="s">
        <v>191</v>
      </c>
    </row>
    <row r="133" spans="1:65" s="2" customFormat="1" ht="21.75" customHeight="1">
      <c r="A133" s="34"/>
      <c r="B133" s="35"/>
      <c r="C133" s="184" t="s">
        <v>181</v>
      </c>
      <c r="D133" s="184" t="s">
        <v>176</v>
      </c>
      <c r="E133" s="185" t="s">
        <v>672</v>
      </c>
      <c r="F133" s="186" t="s">
        <v>673</v>
      </c>
      <c r="G133" s="187" t="s">
        <v>179</v>
      </c>
      <c r="H133" s="188">
        <v>5</v>
      </c>
      <c r="I133" s="189"/>
      <c r="J133" s="190">
        <f>ROUND(I133*H133,2)</f>
        <v>0</v>
      </c>
      <c r="K133" s="186" t="s">
        <v>1</v>
      </c>
      <c r="L133" s="191"/>
      <c r="M133" s="192" t="s">
        <v>1</v>
      </c>
      <c r="N133" s="193" t="s">
        <v>40</v>
      </c>
      <c r="O133" s="71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6" t="s">
        <v>180</v>
      </c>
      <c r="AT133" s="196" t="s">
        <v>176</v>
      </c>
      <c r="AU133" s="196" t="s">
        <v>82</v>
      </c>
      <c r="AY133" s="17" t="s">
        <v>175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7" t="s">
        <v>82</v>
      </c>
      <c r="BK133" s="197">
        <f>ROUND(I133*H133,2)</f>
        <v>0</v>
      </c>
      <c r="BL133" s="17" t="s">
        <v>181</v>
      </c>
      <c r="BM133" s="196" t="s">
        <v>180</v>
      </c>
    </row>
    <row r="134" spans="1:65" s="11" customFormat="1" ht="25.9" customHeight="1">
      <c r="B134" s="170"/>
      <c r="C134" s="171"/>
      <c r="D134" s="172" t="s">
        <v>74</v>
      </c>
      <c r="E134" s="173" t="s">
        <v>187</v>
      </c>
      <c r="F134" s="173" t="s">
        <v>674</v>
      </c>
      <c r="G134" s="171"/>
      <c r="H134" s="171"/>
      <c r="I134" s="174"/>
      <c r="J134" s="175">
        <f>BK134</f>
        <v>0</v>
      </c>
      <c r="K134" s="171"/>
      <c r="L134" s="176"/>
      <c r="M134" s="177"/>
      <c r="N134" s="178"/>
      <c r="O134" s="178"/>
      <c r="P134" s="179">
        <f>SUM(P135:P139)</f>
        <v>0</v>
      </c>
      <c r="Q134" s="178"/>
      <c r="R134" s="179">
        <f>SUM(R135:R139)</f>
        <v>0</v>
      </c>
      <c r="S134" s="178"/>
      <c r="T134" s="180">
        <f>SUM(T135:T139)</f>
        <v>0</v>
      </c>
      <c r="AR134" s="181" t="s">
        <v>82</v>
      </c>
      <c r="AT134" s="182" t="s">
        <v>74</v>
      </c>
      <c r="AU134" s="182" t="s">
        <v>75</v>
      </c>
      <c r="AY134" s="181" t="s">
        <v>175</v>
      </c>
      <c r="BK134" s="183">
        <f>SUM(BK135:BK139)</f>
        <v>0</v>
      </c>
    </row>
    <row r="135" spans="1:65" s="2" customFormat="1" ht="16.5" customHeight="1">
      <c r="A135" s="34"/>
      <c r="B135" s="35"/>
      <c r="C135" s="184" t="s">
        <v>196</v>
      </c>
      <c r="D135" s="184" t="s">
        <v>176</v>
      </c>
      <c r="E135" s="185" t="s">
        <v>675</v>
      </c>
      <c r="F135" s="186" t="s">
        <v>676</v>
      </c>
      <c r="G135" s="187" t="s">
        <v>179</v>
      </c>
      <c r="H135" s="188">
        <v>16</v>
      </c>
      <c r="I135" s="189"/>
      <c r="J135" s="190">
        <f>ROUND(I135*H135,2)</f>
        <v>0</v>
      </c>
      <c r="K135" s="186" t="s">
        <v>1</v>
      </c>
      <c r="L135" s="191"/>
      <c r="M135" s="192" t="s">
        <v>1</v>
      </c>
      <c r="N135" s="193" t="s">
        <v>40</v>
      </c>
      <c r="O135" s="71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6" t="s">
        <v>180</v>
      </c>
      <c r="AT135" s="196" t="s">
        <v>176</v>
      </c>
      <c r="AU135" s="196" t="s">
        <v>82</v>
      </c>
      <c r="AY135" s="17" t="s">
        <v>175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7" t="s">
        <v>82</v>
      </c>
      <c r="BK135" s="197">
        <f>ROUND(I135*H135,2)</f>
        <v>0</v>
      </c>
      <c r="BL135" s="17" t="s">
        <v>181</v>
      </c>
      <c r="BM135" s="196" t="s">
        <v>199</v>
      </c>
    </row>
    <row r="136" spans="1:65" s="2" customFormat="1" ht="16.5" customHeight="1">
      <c r="A136" s="34"/>
      <c r="B136" s="35"/>
      <c r="C136" s="184" t="s">
        <v>191</v>
      </c>
      <c r="D136" s="184" t="s">
        <v>176</v>
      </c>
      <c r="E136" s="185" t="s">
        <v>677</v>
      </c>
      <c r="F136" s="186" t="s">
        <v>678</v>
      </c>
      <c r="G136" s="187" t="s">
        <v>179</v>
      </c>
      <c r="H136" s="188">
        <v>12</v>
      </c>
      <c r="I136" s="189"/>
      <c r="J136" s="190">
        <f>ROUND(I136*H136,2)</f>
        <v>0</v>
      </c>
      <c r="K136" s="186" t="s">
        <v>1</v>
      </c>
      <c r="L136" s="191"/>
      <c r="M136" s="192" t="s">
        <v>1</v>
      </c>
      <c r="N136" s="193" t="s">
        <v>40</v>
      </c>
      <c r="O136" s="71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6" t="s">
        <v>180</v>
      </c>
      <c r="AT136" s="196" t="s">
        <v>176</v>
      </c>
      <c r="AU136" s="196" t="s">
        <v>82</v>
      </c>
      <c r="AY136" s="17" t="s">
        <v>175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82</v>
      </c>
      <c r="BK136" s="197">
        <f>ROUND(I136*H136,2)</f>
        <v>0</v>
      </c>
      <c r="BL136" s="17" t="s">
        <v>181</v>
      </c>
      <c r="BM136" s="196" t="s">
        <v>8</v>
      </c>
    </row>
    <row r="137" spans="1:65" s="2" customFormat="1" ht="16.5" customHeight="1">
      <c r="A137" s="34"/>
      <c r="B137" s="35"/>
      <c r="C137" s="184" t="s">
        <v>206</v>
      </c>
      <c r="D137" s="184" t="s">
        <v>176</v>
      </c>
      <c r="E137" s="185" t="s">
        <v>679</v>
      </c>
      <c r="F137" s="186" t="s">
        <v>680</v>
      </c>
      <c r="G137" s="187" t="s">
        <v>179</v>
      </c>
      <c r="H137" s="188">
        <v>8</v>
      </c>
      <c r="I137" s="189"/>
      <c r="J137" s="190">
        <f>ROUND(I137*H137,2)</f>
        <v>0</v>
      </c>
      <c r="K137" s="186" t="s">
        <v>1</v>
      </c>
      <c r="L137" s="191"/>
      <c r="M137" s="192" t="s">
        <v>1</v>
      </c>
      <c r="N137" s="193" t="s">
        <v>40</v>
      </c>
      <c r="O137" s="71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6" t="s">
        <v>180</v>
      </c>
      <c r="AT137" s="196" t="s">
        <v>176</v>
      </c>
      <c r="AU137" s="196" t="s">
        <v>82</v>
      </c>
      <c r="AY137" s="17" t="s">
        <v>175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7" t="s">
        <v>82</v>
      </c>
      <c r="BK137" s="197">
        <f>ROUND(I137*H137,2)</f>
        <v>0</v>
      </c>
      <c r="BL137" s="17" t="s">
        <v>181</v>
      </c>
      <c r="BM137" s="196" t="s">
        <v>209</v>
      </c>
    </row>
    <row r="138" spans="1:65" s="2" customFormat="1" ht="16.5" customHeight="1">
      <c r="A138" s="34"/>
      <c r="B138" s="35"/>
      <c r="C138" s="184" t="s">
        <v>180</v>
      </c>
      <c r="D138" s="184" t="s">
        <v>176</v>
      </c>
      <c r="E138" s="185" t="s">
        <v>681</v>
      </c>
      <c r="F138" s="186" t="s">
        <v>682</v>
      </c>
      <c r="G138" s="187" t="s">
        <v>179</v>
      </c>
      <c r="H138" s="188">
        <v>8</v>
      </c>
      <c r="I138" s="189"/>
      <c r="J138" s="190">
        <f>ROUND(I138*H138,2)</f>
        <v>0</v>
      </c>
      <c r="K138" s="186" t="s">
        <v>1</v>
      </c>
      <c r="L138" s="191"/>
      <c r="M138" s="192" t="s">
        <v>1</v>
      </c>
      <c r="N138" s="193" t="s">
        <v>40</v>
      </c>
      <c r="O138" s="71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6" t="s">
        <v>180</v>
      </c>
      <c r="AT138" s="196" t="s">
        <v>176</v>
      </c>
      <c r="AU138" s="196" t="s">
        <v>82</v>
      </c>
      <c r="AY138" s="17" t="s">
        <v>175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7" t="s">
        <v>82</v>
      </c>
      <c r="BK138" s="197">
        <f>ROUND(I138*H138,2)</f>
        <v>0</v>
      </c>
      <c r="BL138" s="17" t="s">
        <v>181</v>
      </c>
      <c r="BM138" s="196" t="s">
        <v>213</v>
      </c>
    </row>
    <row r="139" spans="1:65" s="2" customFormat="1" ht="16.5" customHeight="1">
      <c r="A139" s="34"/>
      <c r="B139" s="35"/>
      <c r="C139" s="184" t="s">
        <v>215</v>
      </c>
      <c r="D139" s="184" t="s">
        <v>176</v>
      </c>
      <c r="E139" s="185" t="s">
        <v>683</v>
      </c>
      <c r="F139" s="186" t="s">
        <v>684</v>
      </c>
      <c r="G139" s="187" t="s">
        <v>179</v>
      </c>
      <c r="H139" s="188">
        <v>20</v>
      </c>
      <c r="I139" s="189"/>
      <c r="J139" s="190">
        <f>ROUND(I139*H139,2)</f>
        <v>0</v>
      </c>
      <c r="K139" s="186" t="s">
        <v>1</v>
      </c>
      <c r="L139" s="191"/>
      <c r="M139" s="192" t="s">
        <v>1</v>
      </c>
      <c r="N139" s="193" t="s">
        <v>40</v>
      </c>
      <c r="O139" s="71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6" t="s">
        <v>180</v>
      </c>
      <c r="AT139" s="196" t="s">
        <v>176</v>
      </c>
      <c r="AU139" s="196" t="s">
        <v>82</v>
      </c>
      <c r="AY139" s="17" t="s">
        <v>175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82</v>
      </c>
      <c r="BK139" s="197">
        <f>ROUND(I139*H139,2)</f>
        <v>0</v>
      </c>
      <c r="BL139" s="17" t="s">
        <v>181</v>
      </c>
      <c r="BM139" s="196" t="s">
        <v>218</v>
      </c>
    </row>
    <row r="140" spans="1:65" s="11" customFormat="1" ht="25.9" customHeight="1">
      <c r="B140" s="170"/>
      <c r="C140" s="171"/>
      <c r="D140" s="172" t="s">
        <v>74</v>
      </c>
      <c r="E140" s="173" t="s">
        <v>201</v>
      </c>
      <c r="F140" s="173" t="s">
        <v>188</v>
      </c>
      <c r="G140" s="171"/>
      <c r="H140" s="171"/>
      <c r="I140" s="174"/>
      <c r="J140" s="175">
        <f>BK140</f>
        <v>0</v>
      </c>
      <c r="K140" s="171"/>
      <c r="L140" s="176"/>
      <c r="M140" s="177"/>
      <c r="N140" s="178"/>
      <c r="O140" s="178"/>
      <c r="P140" s="179">
        <f>SUM(P141:P142)</f>
        <v>0</v>
      </c>
      <c r="Q140" s="178"/>
      <c r="R140" s="179">
        <f>SUM(R141:R142)</f>
        <v>0</v>
      </c>
      <c r="S140" s="178"/>
      <c r="T140" s="180">
        <f>SUM(T141:T142)</f>
        <v>0</v>
      </c>
      <c r="AR140" s="181" t="s">
        <v>82</v>
      </c>
      <c r="AT140" s="182" t="s">
        <v>74</v>
      </c>
      <c r="AU140" s="182" t="s">
        <v>75</v>
      </c>
      <c r="AY140" s="181" t="s">
        <v>175</v>
      </c>
      <c r="BK140" s="183">
        <f>SUM(BK141:BK142)</f>
        <v>0</v>
      </c>
    </row>
    <row r="141" spans="1:65" s="2" customFormat="1" ht="16.5" customHeight="1">
      <c r="A141" s="34"/>
      <c r="B141" s="35"/>
      <c r="C141" s="184" t="s">
        <v>199</v>
      </c>
      <c r="D141" s="184" t="s">
        <v>176</v>
      </c>
      <c r="E141" s="185" t="s">
        <v>189</v>
      </c>
      <c r="F141" s="186" t="s">
        <v>190</v>
      </c>
      <c r="G141" s="187" t="s">
        <v>179</v>
      </c>
      <c r="H141" s="188">
        <v>16</v>
      </c>
      <c r="I141" s="189"/>
      <c r="J141" s="190">
        <f>ROUND(I141*H141,2)</f>
        <v>0</v>
      </c>
      <c r="K141" s="186" t="s">
        <v>1</v>
      </c>
      <c r="L141" s="191"/>
      <c r="M141" s="192" t="s">
        <v>1</v>
      </c>
      <c r="N141" s="193" t="s">
        <v>40</v>
      </c>
      <c r="O141" s="71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6" t="s">
        <v>180</v>
      </c>
      <c r="AT141" s="196" t="s">
        <v>176</v>
      </c>
      <c r="AU141" s="196" t="s">
        <v>82</v>
      </c>
      <c r="AY141" s="17" t="s">
        <v>175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82</v>
      </c>
      <c r="BK141" s="197">
        <f>ROUND(I141*H141,2)</f>
        <v>0</v>
      </c>
      <c r="BL141" s="17" t="s">
        <v>181</v>
      </c>
      <c r="BM141" s="196" t="s">
        <v>222</v>
      </c>
    </row>
    <row r="142" spans="1:65" s="2" customFormat="1" ht="16.5" customHeight="1">
      <c r="A142" s="34"/>
      <c r="B142" s="35"/>
      <c r="C142" s="184" t="s">
        <v>224</v>
      </c>
      <c r="D142" s="184" t="s">
        <v>176</v>
      </c>
      <c r="E142" s="185" t="s">
        <v>193</v>
      </c>
      <c r="F142" s="186" t="s">
        <v>194</v>
      </c>
      <c r="G142" s="187" t="s">
        <v>179</v>
      </c>
      <c r="H142" s="188">
        <v>16</v>
      </c>
      <c r="I142" s="189"/>
      <c r="J142" s="190">
        <f>ROUND(I142*H142,2)</f>
        <v>0</v>
      </c>
      <c r="K142" s="186" t="s">
        <v>1</v>
      </c>
      <c r="L142" s="191"/>
      <c r="M142" s="192" t="s">
        <v>1</v>
      </c>
      <c r="N142" s="193" t="s">
        <v>40</v>
      </c>
      <c r="O142" s="71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6" t="s">
        <v>180</v>
      </c>
      <c r="AT142" s="196" t="s">
        <v>176</v>
      </c>
      <c r="AU142" s="196" t="s">
        <v>82</v>
      </c>
      <c r="AY142" s="17" t="s">
        <v>175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7" t="s">
        <v>82</v>
      </c>
      <c r="BK142" s="197">
        <f>ROUND(I142*H142,2)</f>
        <v>0</v>
      </c>
      <c r="BL142" s="17" t="s">
        <v>181</v>
      </c>
      <c r="BM142" s="196" t="s">
        <v>227</v>
      </c>
    </row>
    <row r="143" spans="1:65" s="11" customFormat="1" ht="25.9" customHeight="1">
      <c r="B143" s="170"/>
      <c r="C143" s="171"/>
      <c r="D143" s="172" t="s">
        <v>74</v>
      </c>
      <c r="E143" s="173" t="s">
        <v>290</v>
      </c>
      <c r="F143" s="173" t="s">
        <v>202</v>
      </c>
      <c r="G143" s="171"/>
      <c r="H143" s="171"/>
      <c r="I143" s="174"/>
      <c r="J143" s="175">
        <f>BK143</f>
        <v>0</v>
      </c>
      <c r="K143" s="171"/>
      <c r="L143" s="176"/>
      <c r="M143" s="177"/>
      <c r="N143" s="178"/>
      <c r="O143" s="178"/>
      <c r="P143" s="179">
        <f>SUM(P144:P150)</f>
        <v>0</v>
      </c>
      <c r="Q143" s="178"/>
      <c r="R143" s="179">
        <f>SUM(R144:R150)</f>
        <v>0</v>
      </c>
      <c r="S143" s="178"/>
      <c r="T143" s="180">
        <f>SUM(T144:T150)</f>
        <v>0</v>
      </c>
      <c r="AR143" s="181" t="s">
        <v>82</v>
      </c>
      <c r="AT143" s="182" t="s">
        <v>74</v>
      </c>
      <c r="AU143" s="182" t="s">
        <v>75</v>
      </c>
      <c r="AY143" s="181" t="s">
        <v>175</v>
      </c>
      <c r="BK143" s="183">
        <f>SUM(BK144:BK150)</f>
        <v>0</v>
      </c>
    </row>
    <row r="144" spans="1:65" s="2" customFormat="1" ht="16.5" customHeight="1">
      <c r="A144" s="34"/>
      <c r="B144" s="35"/>
      <c r="C144" s="184" t="s">
        <v>8</v>
      </c>
      <c r="D144" s="184" t="s">
        <v>176</v>
      </c>
      <c r="E144" s="185" t="s">
        <v>472</v>
      </c>
      <c r="F144" s="186" t="s">
        <v>473</v>
      </c>
      <c r="G144" s="187" t="s">
        <v>179</v>
      </c>
      <c r="H144" s="188">
        <v>52</v>
      </c>
      <c r="I144" s="189"/>
      <c r="J144" s="190">
        <f t="shared" ref="J144:J150" si="0">ROUND(I144*H144,2)</f>
        <v>0</v>
      </c>
      <c r="K144" s="186" t="s">
        <v>1</v>
      </c>
      <c r="L144" s="191"/>
      <c r="M144" s="192" t="s">
        <v>1</v>
      </c>
      <c r="N144" s="193" t="s">
        <v>40</v>
      </c>
      <c r="O144" s="71"/>
      <c r="P144" s="194">
        <f t="shared" ref="P144:P150" si="1">O144*H144</f>
        <v>0</v>
      </c>
      <c r="Q144" s="194">
        <v>0</v>
      </c>
      <c r="R144" s="194">
        <f t="shared" ref="R144:R150" si="2">Q144*H144</f>
        <v>0</v>
      </c>
      <c r="S144" s="194">
        <v>0</v>
      </c>
      <c r="T144" s="195">
        <f t="shared" ref="T144:T150" si="3"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6" t="s">
        <v>180</v>
      </c>
      <c r="AT144" s="196" t="s">
        <v>176</v>
      </c>
      <c r="AU144" s="196" t="s">
        <v>82</v>
      </c>
      <c r="AY144" s="17" t="s">
        <v>175</v>
      </c>
      <c r="BE144" s="197">
        <f t="shared" ref="BE144:BE150" si="4">IF(N144="základní",J144,0)</f>
        <v>0</v>
      </c>
      <c r="BF144" s="197">
        <f t="shared" ref="BF144:BF150" si="5">IF(N144="snížená",J144,0)</f>
        <v>0</v>
      </c>
      <c r="BG144" s="197">
        <f t="shared" ref="BG144:BG150" si="6">IF(N144="zákl. přenesená",J144,0)</f>
        <v>0</v>
      </c>
      <c r="BH144" s="197">
        <f t="shared" ref="BH144:BH150" si="7">IF(N144="sníž. přenesená",J144,0)</f>
        <v>0</v>
      </c>
      <c r="BI144" s="197">
        <f t="shared" ref="BI144:BI150" si="8">IF(N144="nulová",J144,0)</f>
        <v>0</v>
      </c>
      <c r="BJ144" s="17" t="s">
        <v>82</v>
      </c>
      <c r="BK144" s="197">
        <f t="shared" ref="BK144:BK150" si="9">ROUND(I144*H144,2)</f>
        <v>0</v>
      </c>
      <c r="BL144" s="17" t="s">
        <v>181</v>
      </c>
      <c r="BM144" s="196" t="s">
        <v>231</v>
      </c>
    </row>
    <row r="145" spans="1:65" s="2" customFormat="1" ht="16.5" customHeight="1">
      <c r="A145" s="34"/>
      <c r="B145" s="35"/>
      <c r="C145" s="184" t="s">
        <v>233</v>
      </c>
      <c r="D145" s="184" t="s">
        <v>176</v>
      </c>
      <c r="E145" s="185" t="s">
        <v>475</v>
      </c>
      <c r="F145" s="186" t="s">
        <v>476</v>
      </c>
      <c r="G145" s="187" t="s">
        <v>179</v>
      </c>
      <c r="H145" s="188">
        <v>96</v>
      </c>
      <c r="I145" s="189"/>
      <c r="J145" s="190">
        <f t="shared" si="0"/>
        <v>0</v>
      </c>
      <c r="K145" s="186" t="s">
        <v>1</v>
      </c>
      <c r="L145" s="191"/>
      <c r="M145" s="192" t="s">
        <v>1</v>
      </c>
      <c r="N145" s="193" t="s">
        <v>40</v>
      </c>
      <c r="O145" s="71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6" t="s">
        <v>180</v>
      </c>
      <c r="AT145" s="196" t="s">
        <v>176</v>
      </c>
      <c r="AU145" s="196" t="s">
        <v>82</v>
      </c>
      <c r="AY145" s="17" t="s">
        <v>175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7" t="s">
        <v>82</v>
      </c>
      <c r="BK145" s="197">
        <f t="shared" si="9"/>
        <v>0</v>
      </c>
      <c r="BL145" s="17" t="s">
        <v>181</v>
      </c>
      <c r="BM145" s="196" t="s">
        <v>236</v>
      </c>
    </row>
    <row r="146" spans="1:65" s="2" customFormat="1" ht="16.5" customHeight="1">
      <c r="A146" s="34"/>
      <c r="B146" s="35"/>
      <c r="C146" s="184" t="s">
        <v>209</v>
      </c>
      <c r="D146" s="184" t="s">
        <v>176</v>
      </c>
      <c r="E146" s="185" t="s">
        <v>478</v>
      </c>
      <c r="F146" s="186" t="s">
        <v>479</v>
      </c>
      <c r="G146" s="187" t="s">
        <v>179</v>
      </c>
      <c r="H146" s="188">
        <v>68</v>
      </c>
      <c r="I146" s="189"/>
      <c r="J146" s="190">
        <f t="shared" si="0"/>
        <v>0</v>
      </c>
      <c r="K146" s="186" t="s">
        <v>1</v>
      </c>
      <c r="L146" s="191"/>
      <c r="M146" s="192" t="s">
        <v>1</v>
      </c>
      <c r="N146" s="193" t="s">
        <v>40</v>
      </c>
      <c r="O146" s="71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6" t="s">
        <v>180</v>
      </c>
      <c r="AT146" s="196" t="s">
        <v>176</v>
      </c>
      <c r="AU146" s="196" t="s">
        <v>82</v>
      </c>
      <c r="AY146" s="17" t="s">
        <v>175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7" t="s">
        <v>82</v>
      </c>
      <c r="BK146" s="197">
        <f t="shared" si="9"/>
        <v>0</v>
      </c>
      <c r="BL146" s="17" t="s">
        <v>181</v>
      </c>
      <c r="BM146" s="196" t="s">
        <v>299</v>
      </c>
    </row>
    <row r="147" spans="1:65" s="2" customFormat="1" ht="16.5" customHeight="1">
      <c r="A147" s="34"/>
      <c r="B147" s="35"/>
      <c r="C147" s="184" t="s">
        <v>300</v>
      </c>
      <c r="D147" s="184" t="s">
        <v>176</v>
      </c>
      <c r="E147" s="185" t="s">
        <v>484</v>
      </c>
      <c r="F147" s="186" t="s">
        <v>485</v>
      </c>
      <c r="G147" s="187" t="s">
        <v>179</v>
      </c>
      <c r="H147" s="188">
        <v>108</v>
      </c>
      <c r="I147" s="189"/>
      <c r="J147" s="190">
        <f t="shared" si="0"/>
        <v>0</v>
      </c>
      <c r="K147" s="186" t="s">
        <v>1</v>
      </c>
      <c r="L147" s="191"/>
      <c r="M147" s="192" t="s">
        <v>1</v>
      </c>
      <c r="N147" s="193" t="s">
        <v>40</v>
      </c>
      <c r="O147" s="71"/>
      <c r="P147" s="194">
        <f t="shared" si="1"/>
        <v>0</v>
      </c>
      <c r="Q147" s="194">
        <v>0</v>
      </c>
      <c r="R147" s="194">
        <f t="shared" si="2"/>
        <v>0</v>
      </c>
      <c r="S147" s="194">
        <v>0</v>
      </c>
      <c r="T147" s="195">
        <f t="shared" si="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6" t="s">
        <v>180</v>
      </c>
      <c r="AT147" s="196" t="s">
        <v>176</v>
      </c>
      <c r="AU147" s="196" t="s">
        <v>82</v>
      </c>
      <c r="AY147" s="17" t="s">
        <v>175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7" t="s">
        <v>82</v>
      </c>
      <c r="BK147" s="197">
        <f t="shared" si="9"/>
        <v>0</v>
      </c>
      <c r="BL147" s="17" t="s">
        <v>181</v>
      </c>
      <c r="BM147" s="196" t="s">
        <v>301</v>
      </c>
    </row>
    <row r="148" spans="1:65" s="2" customFormat="1" ht="16.5" customHeight="1">
      <c r="A148" s="34"/>
      <c r="B148" s="35"/>
      <c r="C148" s="184" t="s">
        <v>213</v>
      </c>
      <c r="D148" s="184" t="s">
        <v>176</v>
      </c>
      <c r="E148" s="185" t="s">
        <v>487</v>
      </c>
      <c r="F148" s="186" t="s">
        <v>488</v>
      </c>
      <c r="G148" s="187" t="s">
        <v>179</v>
      </c>
      <c r="H148" s="188">
        <v>100</v>
      </c>
      <c r="I148" s="189"/>
      <c r="J148" s="190">
        <f t="shared" si="0"/>
        <v>0</v>
      </c>
      <c r="K148" s="186" t="s">
        <v>1</v>
      </c>
      <c r="L148" s="191"/>
      <c r="M148" s="192" t="s">
        <v>1</v>
      </c>
      <c r="N148" s="193" t="s">
        <v>40</v>
      </c>
      <c r="O148" s="71"/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6" t="s">
        <v>180</v>
      </c>
      <c r="AT148" s="196" t="s">
        <v>176</v>
      </c>
      <c r="AU148" s="196" t="s">
        <v>82</v>
      </c>
      <c r="AY148" s="17" t="s">
        <v>175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7" t="s">
        <v>82</v>
      </c>
      <c r="BK148" s="197">
        <f t="shared" si="9"/>
        <v>0</v>
      </c>
      <c r="BL148" s="17" t="s">
        <v>181</v>
      </c>
      <c r="BM148" s="196" t="s">
        <v>305</v>
      </c>
    </row>
    <row r="149" spans="1:65" s="2" customFormat="1" ht="16.5" customHeight="1">
      <c r="A149" s="34"/>
      <c r="B149" s="35"/>
      <c r="C149" s="184" t="s">
        <v>308</v>
      </c>
      <c r="D149" s="184" t="s">
        <v>176</v>
      </c>
      <c r="E149" s="185" t="s">
        <v>490</v>
      </c>
      <c r="F149" s="186" t="s">
        <v>491</v>
      </c>
      <c r="G149" s="187" t="s">
        <v>179</v>
      </c>
      <c r="H149" s="188">
        <v>64</v>
      </c>
      <c r="I149" s="189"/>
      <c r="J149" s="190">
        <f t="shared" si="0"/>
        <v>0</v>
      </c>
      <c r="K149" s="186" t="s">
        <v>1</v>
      </c>
      <c r="L149" s="191"/>
      <c r="M149" s="192" t="s">
        <v>1</v>
      </c>
      <c r="N149" s="193" t="s">
        <v>40</v>
      </c>
      <c r="O149" s="71"/>
      <c r="P149" s="194">
        <f t="shared" si="1"/>
        <v>0</v>
      </c>
      <c r="Q149" s="194">
        <v>0</v>
      </c>
      <c r="R149" s="194">
        <f t="shared" si="2"/>
        <v>0</v>
      </c>
      <c r="S149" s="194">
        <v>0</v>
      </c>
      <c r="T149" s="195">
        <f t="shared" si="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6" t="s">
        <v>180</v>
      </c>
      <c r="AT149" s="196" t="s">
        <v>176</v>
      </c>
      <c r="AU149" s="196" t="s">
        <v>82</v>
      </c>
      <c r="AY149" s="17" t="s">
        <v>175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7" t="s">
        <v>82</v>
      </c>
      <c r="BK149" s="197">
        <f t="shared" si="9"/>
        <v>0</v>
      </c>
      <c r="BL149" s="17" t="s">
        <v>181</v>
      </c>
      <c r="BM149" s="196" t="s">
        <v>311</v>
      </c>
    </row>
    <row r="150" spans="1:65" s="2" customFormat="1" ht="16.5" customHeight="1">
      <c r="A150" s="34"/>
      <c r="B150" s="35"/>
      <c r="C150" s="184" t="s">
        <v>218</v>
      </c>
      <c r="D150" s="184" t="s">
        <v>176</v>
      </c>
      <c r="E150" s="185" t="s">
        <v>493</v>
      </c>
      <c r="F150" s="186" t="s">
        <v>494</v>
      </c>
      <c r="G150" s="187" t="s">
        <v>179</v>
      </c>
      <c r="H150" s="188">
        <v>76</v>
      </c>
      <c r="I150" s="189"/>
      <c r="J150" s="190">
        <f t="shared" si="0"/>
        <v>0</v>
      </c>
      <c r="K150" s="186" t="s">
        <v>1</v>
      </c>
      <c r="L150" s="191"/>
      <c r="M150" s="234" t="s">
        <v>1</v>
      </c>
      <c r="N150" s="235" t="s">
        <v>40</v>
      </c>
      <c r="O150" s="236"/>
      <c r="P150" s="237">
        <f t="shared" si="1"/>
        <v>0</v>
      </c>
      <c r="Q150" s="237">
        <v>0</v>
      </c>
      <c r="R150" s="237">
        <f t="shared" si="2"/>
        <v>0</v>
      </c>
      <c r="S150" s="237">
        <v>0</v>
      </c>
      <c r="T150" s="238">
        <f t="shared" si="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6" t="s">
        <v>180</v>
      </c>
      <c r="AT150" s="196" t="s">
        <v>176</v>
      </c>
      <c r="AU150" s="196" t="s">
        <v>82</v>
      </c>
      <c r="AY150" s="17" t="s">
        <v>175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7" t="s">
        <v>82</v>
      </c>
      <c r="BK150" s="197">
        <f t="shared" si="9"/>
        <v>0</v>
      </c>
      <c r="BL150" s="17" t="s">
        <v>181</v>
      </c>
      <c r="BM150" s="196" t="s">
        <v>316</v>
      </c>
    </row>
    <row r="151" spans="1:65" s="2" customFormat="1" ht="6.95" customHeight="1">
      <c r="A151" s="34"/>
      <c r="B151" s="54"/>
      <c r="C151" s="55"/>
      <c r="D151" s="55"/>
      <c r="E151" s="55"/>
      <c r="F151" s="55"/>
      <c r="G151" s="55"/>
      <c r="H151" s="55"/>
      <c r="I151" s="55"/>
      <c r="J151" s="55"/>
      <c r="K151" s="55"/>
      <c r="L151" s="39"/>
      <c r="M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</row>
  </sheetData>
  <sheetProtection algorithmName="SHA-512" hashValue="6y4ATWQMN1z/Zh/z37lqC8+gDqx+56cwPW1mYdUUHsln1RFCffmmDGekTRrlI/KpIXE2jOMnal+77uqu8NAoYw==" saltValue="Kwhtwef8Ooj0j4hMH/VlmUIJWfZd6OeZNdIUJWTn8p5TUHGtAs+cpjUmi/KG8282y9qP/A+57DYa0ggRwLHkyw==" spinCount="100000" sheet="1" objects="1" scenarios="1" formatColumns="0" formatRows="0" autoFilter="0"/>
  <autoFilter ref="C127:K150" xr:uid="{00000000-0009-0000-0000-00000A000000}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26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127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145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306" t="str">
        <f>'Rekapitulace stavby'!K6</f>
        <v>R 198 – IP1a, IP1b, IP2 a IP3 v k. ú. Černožice n. Labem - Sadové úpravy</v>
      </c>
      <c r="F7" s="307"/>
      <c r="G7" s="307"/>
      <c r="H7" s="307"/>
      <c r="L7" s="20"/>
    </row>
    <row r="8" spans="1:46" ht="12.75">
      <c r="B8" s="20"/>
      <c r="D8" s="119" t="s">
        <v>146</v>
      </c>
      <c r="L8" s="20"/>
    </row>
    <row r="9" spans="1:46" s="1" customFormat="1" ht="16.5" customHeight="1">
      <c r="B9" s="20"/>
      <c r="E9" s="306" t="s">
        <v>147</v>
      </c>
      <c r="F9" s="305"/>
      <c r="G9" s="305"/>
      <c r="H9" s="305"/>
      <c r="L9" s="20"/>
    </row>
    <row r="10" spans="1:46" s="1" customFormat="1" ht="12" customHeight="1">
      <c r="B10" s="20"/>
      <c r="D10" s="119" t="s">
        <v>148</v>
      </c>
      <c r="L10" s="20"/>
    </row>
    <row r="11" spans="1:46" s="2" customFormat="1" ht="16.5" customHeight="1">
      <c r="A11" s="34"/>
      <c r="B11" s="39"/>
      <c r="C11" s="34"/>
      <c r="D11" s="34"/>
      <c r="E11" s="308" t="s">
        <v>665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150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10" t="s">
        <v>685</v>
      </c>
      <c r="F13" s="309"/>
      <c r="G13" s="309"/>
      <c r="H13" s="309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09" t="s">
        <v>1</v>
      </c>
      <c r="G15" s="34"/>
      <c r="H15" s="34"/>
      <c r="I15" s="119" t="s">
        <v>19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09" t="s">
        <v>26</v>
      </c>
      <c r="G16" s="34"/>
      <c r="H16" s="34"/>
      <c r="I16" s="119" t="s">
        <v>22</v>
      </c>
      <c r="J16" s="121" t="str">
        <f>'Rekapitulace stavby'!AN8</f>
        <v>26. 9. 2024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09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tr">
        <f>IF('Rekapitulace stavby'!E11="","",'Rekapitulace stavby'!E11)</f>
        <v xml:space="preserve"> </v>
      </c>
      <c r="F19" s="34"/>
      <c r="G19" s="34"/>
      <c r="H19" s="34"/>
      <c r="I19" s="119" t="s">
        <v>27</v>
      </c>
      <c r="J19" s="109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28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11" t="str">
        <f>'Rekapitulace stavby'!E14</f>
        <v>Vyplň údaj</v>
      </c>
      <c r="F22" s="312"/>
      <c r="G22" s="312"/>
      <c r="H22" s="312"/>
      <c r="I22" s="119" t="s">
        <v>27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30</v>
      </c>
      <c r="E24" s="34"/>
      <c r="F24" s="34"/>
      <c r="G24" s="34"/>
      <c r="H24" s="34"/>
      <c r="I24" s="119" t="s">
        <v>25</v>
      </c>
      <c r="J24" s="109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tr">
        <f>IF('Rekapitulace stavby'!E17="","",'Rekapitulace stavby'!E17)</f>
        <v xml:space="preserve"> </v>
      </c>
      <c r="F25" s="34"/>
      <c r="G25" s="34"/>
      <c r="H25" s="34"/>
      <c r="I25" s="119" t="s">
        <v>27</v>
      </c>
      <c r="J25" s="109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32</v>
      </c>
      <c r="E27" s="34"/>
      <c r="F27" s="34"/>
      <c r="G27" s="34"/>
      <c r="H27" s="34"/>
      <c r="I27" s="119" t="s">
        <v>25</v>
      </c>
      <c r="J27" s="109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tr">
        <f>IF('Rekapitulace stavby'!E20="","",'Rekapitulace stavby'!E20)</f>
        <v xml:space="preserve"> </v>
      </c>
      <c r="F28" s="34"/>
      <c r="G28" s="34"/>
      <c r="H28" s="34"/>
      <c r="I28" s="119" t="s">
        <v>27</v>
      </c>
      <c r="J28" s="109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2"/>
      <c r="B31" s="123"/>
      <c r="C31" s="122"/>
      <c r="D31" s="122"/>
      <c r="E31" s="313" t="s">
        <v>1</v>
      </c>
      <c r="F31" s="313"/>
      <c r="G31" s="313"/>
      <c r="H31" s="313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6" t="s">
        <v>35</v>
      </c>
      <c r="E34" s="34"/>
      <c r="F34" s="34"/>
      <c r="G34" s="34"/>
      <c r="H34" s="34"/>
      <c r="I34" s="34"/>
      <c r="J34" s="127">
        <f>ROUND(J133,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5"/>
      <c r="E35" s="125"/>
      <c r="F35" s="125"/>
      <c r="G35" s="125"/>
      <c r="H35" s="125"/>
      <c r="I35" s="125"/>
      <c r="J35" s="125"/>
      <c r="K35" s="125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8" t="s">
        <v>37</v>
      </c>
      <c r="G36" s="34"/>
      <c r="H36" s="34"/>
      <c r="I36" s="128" t="s">
        <v>36</v>
      </c>
      <c r="J36" s="128" t="s">
        <v>38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0" t="s">
        <v>39</v>
      </c>
      <c r="E37" s="119" t="s">
        <v>40</v>
      </c>
      <c r="F37" s="129">
        <f>ROUND((SUM(BE133:BE262)),  2)</f>
        <v>0</v>
      </c>
      <c r="G37" s="34"/>
      <c r="H37" s="34"/>
      <c r="I37" s="130">
        <v>0.21</v>
      </c>
      <c r="J37" s="129">
        <f>ROUND(((SUM(BE133:BE262))*I37),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41</v>
      </c>
      <c r="F38" s="129">
        <f>ROUND((SUM(BF133:BF262)),  2)</f>
        <v>0</v>
      </c>
      <c r="G38" s="34"/>
      <c r="H38" s="34"/>
      <c r="I38" s="130">
        <v>0.12</v>
      </c>
      <c r="J38" s="129">
        <f>ROUND(((SUM(BF133:BF262))*I38),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42</v>
      </c>
      <c r="F39" s="129">
        <f>ROUND((SUM(BG133:BG262)),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43</v>
      </c>
      <c r="F40" s="129">
        <f>ROUND((SUM(BH133:BH262)),  2)</f>
        <v>0</v>
      </c>
      <c r="G40" s="34"/>
      <c r="H40" s="34"/>
      <c r="I40" s="130">
        <v>0.12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44</v>
      </c>
      <c r="F41" s="129">
        <f>ROUND((SUM(BI133:BI262)),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45</v>
      </c>
      <c r="E43" s="133"/>
      <c r="F43" s="133"/>
      <c r="G43" s="134" t="s">
        <v>46</v>
      </c>
      <c r="H43" s="135" t="s">
        <v>47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152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customHeight="1">
      <c r="A85" s="34"/>
      <c r="B85" s="35"/>
      <c r="C85" s="36"/>
      <c r="D85" s="36"/>
      <c r="E85" s="314" t="str">
        <f>E7</f>
        <v>R 198 – IP1a, IP1b, IP2 a IP3 v k. ú. Černožice n. Labem - Sadové úpravy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146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14" t="s">
        <v>147</v>
      </c>
      <c r="F87" s="290"/>
      <c r="G87" s="290"/>
      <c r="H87" s="290"/>
      <c r="I87" s="22"/>
      <c r="J87" s="22"/>
      <c r="K87" s="22"/>
      <c r="L87" s="20"/>
    </row>
    <row r="88" spans="1:31" s="1" customFormat="1" ht="12" customHeight="1">
      <c r="B88" s="21"/>
      <c r="C88" s="29" t="s">
        <v>148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16" t="s">
        <v>665</v>
      </c>
      <c r="F89" s="317"/>
      <c r="G89" s="317"/>
      <c r="H89" s="31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150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60" t="str">
        <f>E13</f>
        <v>SO–04 IP3 - Ostatní materiál</v>
      </c>
      <c r="F91" s="317"/>
      <c r="G91" s="317"/>
      <c r="H91" s="317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26. 9. 2024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30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28</v>
      </c>
      <c r="D96" s="36"/>
      <c r="E96" s="36"/>
      <c r="F96" s="27" t="str">
        <f>IF(E22="","",E22)</f>
        <v>Vyplň údaj</v>
      </c>
      <c r="G96" s="36"/>
      <c r="H96" s="36"/>
      <c r="I96" s="29" t="s">
        <v>32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153</v>
      </c>
      <c r="D98" s="150"/>
      <c r="E98" s="150"/>
      <c r="F98" s="150"/>
      <c r="G98" s="150"/>
      <c r="H98" s="150"/>
      <c r="I98" s="150"/>
      <c r="J98" s="151" t="s">
        <v>154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155</v>
      </c>
      <c r="D100" s="36"/>
      <c r="E100" s="36"/>
      <c r="F100" s="36"/>
      <c r="G100" s="36"/>
      <c r="H100" s="36"/>
      <c r="I100" s="36"/>
      <c r="J100" s="84">
        <f>J133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156</v>
      </c>
    </row>
    <row r="101" spans="1:47" s="9" customFormat="1" ht="24.95" customHeight="1">
      <c r="B101" s="153"/>
      <c r="C101" s="154"/>
      <c r="D101" s="155" t="s">
        <v>239</v>
      </c>
      <c r="E101" s="156"/>
      <c r="F101" s="156"/>
      <c r="G101" s="156"/>
      <c r="H101" s="156"/>
      <c r="I101" s="156"/>
      <c r="J101" s="157">
        <f>J134</f>
        <v>0</v>
      </c>
      <c r="K101" s="154"/>
      <c r="L101" s="158"/>
    </row>
    <row r="102" spans="1:47" s="9" customFormat="1" ht="24.95" customHeight="1">
      <c r="B102" s="153"/>
      <c r="C102" s="154"/>
      <c r="D102" s="155" t="s">
        <v>240</v>
      </c>
      <c r="E102" s="156"/>
      <c r="F102" s="156"/>
      <c r="G102" s="156"/>
      <c r="H102" s="156"/>
      <c r="I102" s="156"/>
      <c r="J102" s="157">
        <f>J140</f>
        <v>0</v>
      </c>
      <c r="K102" s="154"/>
      <c r="L102" s="158"/>
    </row>
    <row r="103" spans="1:47" s="9" customFormat="1" ht="24.95" customHeight="1">
      <c r="B103" s="153"/>
      <c r="C103" s="154"/>
      <c r="D103" s="155" t="s">
        <v>241</v>
      </c>
      <c r="E103" s="156"/>
      <c r="F103" s="156"/>
      <c r="G103" s="156"/>
      <c r="H103" s="156"/>
      <c r="I103" s="156"/>
      <c r="J103" s="157">
        <f>J145</f>
        <v>0</v>
      </c>
      <c r="K103" s="154"/>
      <c r="L103" s="158"/>
    </row>
    <row r="104" spans="1:47" s="9" customFormat="1" ht="24.95" customHeight="1">
      <c r="B104" s="153"/>
      <c r="C104" s="154"/>
      <c r="D104" s="155" t="s">
        <v>686</v>
      </c>
      <c r="E104" s="156"/>
      <c r="F104" s="156"/>
      <c r="G104" s="156"/>
      <c r="H104" s="156"/>
      <c r="I104" s="156"/>
      <c r="J104" s="157">
        <f>J186</f>
        <v>0</v>
      </c>
      <c r="K104" s="154"/>
      <c r="L104" s="158"/>
    </row>
    <row r="105" spans="1:47" s="9" customFormat="1" ht="24.95" customHeight="1">
      <c r="B105" s="153"/>
      <c r="C105" s="154"/>
      <c r="D105" s="155" t="s">
        <v>687</v>
      </c>
      <c r="E105" s="156"/>
      <c r="F105" s="156"/>
      <c r="G105" s="156"/>
      <c r="H105" s="156"/>
      <c r="I105" s="156"/>
      <c r="J105" s="157">
        <f>J207</f>
        <v>0</v>
      </c>
      <c r="K105" s="154"/>
      <c r="L105" s="158"/>
    </row>
    <row r="106" spans="1:47" s="9" customFormat="1" ht="24.95" customHeight="1">
      <c r="B106" s="153"/>
      <c r="C106" s="154"/>
      <c r="D106" s="155" t="s">
        <v>688</v>
      </c>
      <c r="E106" s="156"/>
      <c r="F106" s="156"/>
      <c r="G106" s="156"/>
      <c r="H106" s="156"/>
      <c r="I106" s="156"/>
      <c r="J106" s="157">
        <f>J236</f>
        <v>0</v>
      </c>
      <c r="K106" s="154"/>
      <c r="L106" s="158"/>
    </row>
    <row r="107" spans="1:47" s="9" customFormat="1" ht="24.95" customHeight="1">
      <c r="B107" s="153"/>
      <c r="C107" s="154"/>
      <c r="D107" s="155" t="s">
        <v>689</v>
      </c>
      <c r="E107" s="156"/>
      <c r="F107" s="156"/>
      <c r="G107" s="156"/>
      <c r="H107" s="156"/>
      <c r="I107" s="156"/>
      <c r="J107" s="157">
        <f>J253</f>
        <v>0</v>
      </c>
      <c r="K107" s="154"/>
      <c r="L107" s="158"/>
    </row>
    <row r="108" spans="1:47" s="9" customFormat="1" ht="24.95" customHeight="1">
      <c r="B108" s="153"/>
      <c r="C108" s="154"/>
      <c r="D108" s="155" t="s">
        <v>690</v>
      </c>
      <c r="E108" s="156"/>
      <c r="F108" s="156"/>
      <c r="G108" s="156"/>
      <c r="H108" s="156"/>
      <c r="I108" s="156"/>
      <c r="J108" s="157">
        <f>J259</f>
        <v>0</v>
      </c>
      <c r="K108" s="154"/>
      <c r="L108" s="158"/>
    </row>
    <row r="109" spans="1:47" s="9" customFormat="1" ht="24.95" customHeight="1">
      <c r="B109" s="153"/>
      <c r="C109" s="154"/>
      <c r="D109" s="155" t="s">
        <v>498</v>
      </c>
      <c r="E109" s="156"/>
      <c r="F109" s="156"/>
      <c r="G109" s="156"/>
      <c r="H109" s="156"/>
      <c r="I109" s="156"/>
      <c r="J109" s="157">
        <f>J261</f>
        <v>0</v>
      </c>
      <c r="K109" s="154"/>
      <c r="L109" s="158"/>
    </row>
    <row r="110" spans="1:47" s="2" customFormat="1" ht="21.7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pans="1:31" s="2" customFormat="1" ht="6.95" customHeight="1">
      <c r="A115" s="34"/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24.95" customHeight="1">
      <c r="A116" s="34"/>
      <c r="B116" s="35"/>
      <c r="C116" s="23" t="s">
        <v>160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2" customHeight="1">
      <c r="A118" s="34"/>
      <c r="B118" s="35"/>
      <c r="C118" s="29" t="s">
        <v>16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6.25" customHeight="1">
      <c r="A119" s="34"/>
      <c r="B119" s="35"/>
      <c r="C119" s="36"/>
      <c r="D119" s="36"/>
      <c r="E119" s="314" t="str">
        <f>E7</f>
        <v>R 198 – IP1a, IP1b, IP2 a IP3 v k. ú. Černožice n. Labem - Sadové úpravy</v>
      </c>
      <c r="F119" s="315"/>
      <c r="G119" s="315"/>
      <c r="H119" s="315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1" customFormat="1" ht="12" customHeight="1">
      <c r="B120" s="21"/>
      <c r="C120" s="29" t="s">
        <v>146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pans="1:31" s="1" customFormat="1" ht="16.5" customHeight="1">
      <c r="B121" s="21"/>
      <c r="C121" s="22"/>
      <c r="D121" s="22"/>
      <c r="E121" s="314" t="s">
        <v>147</v>
      </c>
      <c r="F121" s="290"/>
      <c r="G121" s="290"/>
      <c r="H121" s="290"/>
      <c r="I121" s="22"/>
      <c r="J121" s="22"/>
      <c r="K121" s="22"/>
      <c r="L121" s="20"/>
    </row>
    <row r="122" spans="1:31" s="1" customFormat="1" ht="12" customHeight="1">
      <c r="B122" s="21"/>
      <c r="C122" s="29" t="s">
        <v>148</v>
      </c>
      <c r="D122" s="22"/>
      <c r="E122" s="22"/>
      <c r="F122" s="22"/>
      <c r="G122" s="22"/>
      <c r="H122" s="22"/>
      <c r="I122" s="22"/>
      <c r="J122" s="22"/>
      <c r="K122" s="22"/>
      <c r="L122" s="20"/>
    </row>
    <row r="123" spans="1:31" s="2" customFormat="1" ht="16.5" customHeight="1">
      <c r="A123" s="34"/>
      <c r="B123" s="35"/>
      <c r="C123" s="36"/>
      <c r="D123" s="36"/>
      <c r="E123" s="316" t="s">
        <v>665</v>
      </c>
      <c r="F123" s="317"/>
      <c r="G123" s="317"/>
      <c r="H123" s="317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150</v>
      </c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6.5" customHeight="1">
      <c r="A125" s="34"/>
      <c r="B125" s="35"/>
      <c r="C125" s="36"/>
      <c r="D125" s="36"/>
      <c r="E125" s="260" t="str">
        <f>E13</f>
        <v>SO–04 IP3 - Ostatní materiál</v>
      </c>
      <c r="F125" s="317"/>
      <c r="G125" s="317"/>
      <c r="H125" s="317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9" t="s">
        <v>20</v>
      </c>
      <c r="D127" s="36"/>
      <c r="E127" s="36"/>
      <c r="F127" s="27" t="str">
        <f>F16</f>
        <v xml:space="preserve"> </v>
      </c>
      <c r="G127" s="36"/>
      <c r="H127" s="36"/>
      <c r="I127" s="29" t="s">
        <v>22</v>
      </c>
      <c r="J127" s="66" t="str">
        <f>IF(J16="","",J16)</f>
        <v>26. 9. 2024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24</v>
      </c>
      <c r="D129" s="36"/>
      <c r="E129" s="36"/>
      <c r="F129" s="27" t="str">
        <f>E19</f>
        <v xml:space="preserve"> </v>
      </c>
      <c r="G129" s="36"/>
      <c r="H129" s="36"/>
      <c r="I129" s="29" t="s">
        <v>30</v>
      </c>
      <c r="J129" s="32" t="str">
        <f>E25</f>
        <v xml:space="preserve"> 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5.2" customHeight="1">
      <c r="A130" s="34"/>
      <c r="B130" s="35"/>
      <c r="C130" s="29" t="s">
        <v>28</v>
      </c>
      <c r="D130" s="36"/>
      <c r="E130" s="36"/>
      <c r="F130" s="27" t="str">
        <f>IF(E22="","",E22)</f>
        <v>Vyplň údaj</v>
      </c>
      <c r="G130" s="36"/>
      <c r="H130" s="36"/>
      <c r="I130" s="29" t="s">
        <v>32</v>
      </c>
      <c r="J130" s="32" t="str">
        <f>E28</f>
        <v xml:space="preserve"> </v>
      </c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0.35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10" customFormat="1" ht="29.25" customHeight="1">
      <c r="A132" s="159"/>
      <c r="B132" s="160"/>
      <c r="C132" s="161" t="s">
        <v>161</v>
      </c>
      <c r="D132" s="162" t="s">
        <v>60</v>
      </c>
      <c r="E132" s="162" t="s">
        <v>56</v>
      </c>
      <c r="F132" s="162" t="s">
        <v>57</v>
      </c>
      <c r="G132" s="162" t="s">
        <v>162</v>
      </c>
      <c r="H132" s="162" t="s">
        <v>163</v>
      </c>
      <c r="I132" s="162" t="s">
        <v>164</v>
      </c>
      <c r="J132" s="162" t="s">
        <v>154</v>
      </c>
      <c r="K132" s="163" t="s">
        <v>165</v>
      </c>
      <c r="L132" s="164"/>
      <c r="M132" s="75" t="s">
        <v>1</v>
      </c>
      <c r="N132" s="76" t="s">
        <v>39</v>
      </c>
      <c r="O132" s="76" t="s">
        <v>166</v>
      </c>
      <c r="P132" s="76" t="s">
        <v>167</v>
      </c>
      <c r="Q132" s="76" t="s">
        <v>168</v>
      </c>
      <c r="R132" s="76" t="s">
        <v>169</v>
      </c>
      <c r="S132" s="76" t="s">
        <v>170</v>
      </c>
      <c r="T132" s="77" t="s">
        <v>171</v>
      </c>
      <c r="U132" s="159"/>
      <c r="V132" s="159"/>
      <c r="W132" s="159"/>
      <c r="X132" s="159"/>
      <c r="Y132" s="159"/>
      <c r="Z132" s="159"/>
      <c r="AA132" s="159"/>
      <c r="AB132" s="159"/>
      <c r="AC132" s="159"/>
      <c r="AD132" s="159"/>
      <c r="AE132" s="159"/>
    </row>
    <row r="133" spans="1:65" s="2" customFormat="1" ht="22.9" customHeight="1">
      <c r="A133" s="34"/>
      <c r="B133" s="35"/>
      <c r="C133" s="82" t="s">
        <v>172</v>
      </c>
      <c r="D133" s="36"/>
      <c r="E133" s="36"/>
      <c r="F133" s="36"/>
      <c r="G133" s="36"/>
      <c r="H133" s="36"/>
      <c r="I133" s="36"/>
      <c r="J133" s="165">
        <f>BK133</f>
        <v>0</v>
      </c>
      <c r="K133" s="36"/>
      <c r="L133" s="39"/>
      <c r="M133" s="78"/>
      <c r="N133" s="166"/>
      <c r="O133" s="79"/>
      <c r="P133" s="167">
        <f>P134+P140+P145+P186+P207+P236+P253+P259+P261</f>
        <v>0</v>
      </c>
      <c r="Q133" s="79"/>
      <c r="R133" s="167">
        <f>R134+R140+R145+R186+R207+R236+R253+R259+R261</f>
        <v>0</v>
      </c>
      <c r="S133" s="79"/>
      <c r="T133" s="168">
        <f>T134+T140+T145+T186+T207+T236+T253+T259+T261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74</v>
      </c>
      <c r="AU133" s="17" t="s">
        <v>156</v>
      </c>
      <c r="BK133" s="169">
        <f>BK134+BK140+BK145+BK186+BK207+BK236+BK253+BK259+BK261</f>
        <v>0</v>
      </c>
    </row>
    <row r="134" spans="1:65" s="11" customFormat="1" ht="25.9" customHeight="1">
      <c r="B134" s="170"/>
      <c r="C134" s="171"/>
      <c r="D134" s="172" t="s">
        <v>74</v>
      </c>
      <c r="E134" s="173" t="s">
        <v>173</v>
      </c>
      <c r="F134" s="173" t="s">
        <v>247</v>
      </c>
      <c r="G134" s="171"/>
      <c r="H134" s="171"/>
      <c r="I134" s="174"/>
      <c r="J134" s="175">
        <f>BK134</f>
        <v>0</v>
      </c>
      <c r="K134" s="171"/>
      <c r="L134" s="176"/>
      <c r="M134" s="177"/>
      <c r="N134" s="178"/>
      <c r="O134" s="178"/>
      <c r="P134" s="179">
        <f>SUM(P135:P139)</f>
        <v>0</v>
      </c>
      <c r="Q134" s="178"/>
      <c r="R134" s="179">
        <f>SUM(R135:R139)</f>
        <v>0</v>
      </c>
      <c r="S134" s="178"/>
      <c r="T134" s="180">
        <f>SUM(T135:T139)</f>
        <v>0</v>
      </c>
      <c r="AR134" s="181" t="s">
        <v>82</v>
      </c>
      <c r="AT134" s="182" t="s">
        <v>74</v>
      </c>
      <c r="AU134" s="182" t="s">
        <v>75</v>
      </c>
      <c r="AY134" s="181" t="s">
        <v>175</v>
      </c>
      <c r="BK134" s="183">
        <f>SUM(BK135:BK139)</f>
        <v>0</v>
      </c>
    </row>
    <row r="135" spans="1:65" s="2" customFormat="1" ht="24.2" customHeight="1">
      <c r="A135" s="34"/>
      <c r="B135" s="35"/>
      <c r="C135" s="184" t="s">
        <v>82</v>
      </c>
      <c r="D135" s="184" t="s">
        <v>176</v>
      </c>
      <c r="E135" s="185" t="s">
        <v>248</v>
      </c>
      <c r="F135" s="186" t="s">
        <v>249</v>
      </c>
      <c r="G135" s="187" t="s">
        <v>250</v>
      </c>
      <c r="H135" s="188">
        <v>6.87</v>
      </c>
      <c r="I135" s="189"/>
      <c r="J135" s="190">
        <f>ROUND(I135*H135,2)</f>
        <v>0</v>
      </c>
      <c r="K135" s="186" t="s">
        <v>1</v>
      </c>
      <c r="L135" s="191"/>
      <c r="M135" s="192" t="s">
        <v>1</v>
      </c>
      <c r="N135" s="193" t="s">
        <v>40</v>
      </c>
      <c r="O135" s="71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6" t="s">
        <v>180</v>
      </c>
      <c r="AT135" s="196" t="s">
        <v>176</v>
      </c>
      <c r="AU135" s="196" t="s">
        <v>82</v>
      </c>
      <c r="AY135" s="17" t="s">
        <v>175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7" t="s">
        <v>82</v>
      </c>
      <c r="BK135" s="197">
        <f>ROUND(I135*H135,2)</f>
        <v>0</v>
      </c>
      <c r="BL135" s="17" t="s">
        <v>181</v>
      </c>
      <c r="BM135" s="196" t="s">
        <v>84</v>
      </c>
    </row>
    <row r="136" spans="1:65" s="13" customFormat="1" ht="11.25">
      <c r="B136" s="213"/>
      <c r="C136" s="214"/>
      <c r="D136" s="200" t="s">
        <v>182</v>
      </c>
      <c r="E136" s="215" t="s">
        <v>1</v>
      </c>
      <c r="F136" s="216" t="s">
        <v>251</v>
      </c>
      <c r="G136" s="214"/>
      <c r="H136" s="215" t="s">
        <v>1</v>
      </c>
      <c r="I136" s="217"/>
      <c r="J136" s="214"/>
      <c r="K136" s="214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182</v>
      </c>
      <c r="AU136" s="222" t="s">
        <v>82</v>
      </c>
      <c r="AV136" s="13" t="s">
        <v>82</v>
      </c>
      <c r="AW136" s="13" t="s">
        <v>31</v>
      </c>
      <c r="AX136" s="13" t="s">
        <v>75</v>
      </c>
      <c r="AY136" s="222" t="s">
        <v>175</v>
      </c>
    </row>
    <row r="137" spans="1:65" s="12" customFormat="1" ht="11.25">
      <c r="B137" s="198"/>
      <c r="C137" s="199"/>
      <c r="D137" s="200" t="s">
        <v>182</v>
      </c>
      <c r="E137" s="201" t="s">
        <v>1</v>
      </c>
      <c r="F137" s="202" t="s">
        <v>691</v>
      </c>
      <c r="G137" s="199"/>
      <c r="H137" s="203">
        <v>6.87</v>
      </c>
      <c r="I137" s="204"/>
      <c r="J137" s="199"/>
      <c r="K137" s="199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182</v>
      </c>
      <c r="AU137" s="209" t="s">
        <v>82</v>
      </c>
      <c r="AV137" s="12" t="s">
        <v>84</v>
      </c>
      <c r="AW137" s="12" t="s">
        <v>31</v>
      </c>
      <c r="AX137" s="12" t="s">
        <v>75</v>
      </c>
      <c r="AY137" s="209" t="s">
        <v>175</v>
      </c>
    </row>
    <row r="138" spans="1:65" s="14" customFormat="1" ht="11.25">
      <c r="B138" s="223"/>
      <c r="C138" s="224"/>
      <c r="D138" s="200" t="s">
        <v>182</v>
      </c>
      <c r="E138" s="225" t="s">
        <v>1</v>
      </c>
      <c r="F138" s="226" t="s">
        <v>253</v>
      </c>
      <c r="G138" s="224"/>
      <c r="H138" s="227">
        <v>6.87</v>
      </c>
      <c r="I138" s="228"/>
      <c r="J138" s="224"/>
      <c r="K138" s="224"/>
      <c r="L138" s="229"/>
      <c r="M138" s="230"/>
      <c r="N138" s="231"/>
      <c r="O138" s="231"/>
      <c r="P138" s="231"/>
      <c r="Q138" s="231"/>
      <c r="R138" s="231"/>
      <c r="S138" s="231"/>
      <c r="T138" s="232"/>
      <c r="AT138" s="233" t="s">
        <v>182</v>
      </c>
      <c r="AU138" s="233" t="s">
        <v>82</v>
      </c>
      <c r="AV138" s="14" t="s">
        <v>181</v>
      </c>
      <c r="AW138" s="14" t="s">
        <v>31</v>
      </c>
      <c r="AX138" s="14" t="s">
        <v>82</v>
      </c>
      <c r="AY138" s="233" t="s">
        <v>175</v>
      </c>
    </row>
    <row r="139" spans="1:65" s="2" customFormat="1" ht="24.2" customHeight="1">
      <c r="A139" s="34"/>
      <c r="B139" s="35"/>
      <c r="C139" s="184" t="s">
        <v>84</v>
      </c>
      <c r="D139" s="184" t="s">
        <v>176</v>
      </c>
      <c r="E139" s="185" t="s">
        <v>254</v>
      </c>
      <c r="F139" s="186" t="s">
        <v>255</v>
      </c>
      <c r="G139" s="187" t="s">
        <v>179</v>
      </c>
      <c r="H139" s="188">
        <v>16</v>
      </c>
      <c r="I139" s="189"/>
      <c r="J139" s="190">
        <f>ROUND(I139*H139,2)</f>
        <v>0</v>
      </c>
      <c r="K139" s="186" t="s">
        <v>1</v>
      </c>
      <c r="L139" s="191"/>
      <c r="M139" s="192" t="s">
        <v>1</v>
      </c>
      <c r="N139" s="193" t="s">
        <v>40</v>
      </c>
      <c r="O139" s="71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6" t="s">
        <v>180</v>
      </c>
      <c r="AT139" s="196" t="s">
        <v>176</v>
      </c>
      <c r="AU139" s="196" t="s">
        <v>82</v>
      </c>
      <c r="AY139" s="17" t="s">
        <v>175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82</v>
      </c>
      <c r="BK139" s="197">
        <f>ROUND(I139*H139,2)</f>
        <v>0</v>
      </c>
      <c r="BL139" s="17" t="s">
        <v>181</v>
      </c>
      <c r="BM139" s="196" t="s">
        <v>181</v>
      </c>
    </row>
    <row r="140" spans="1:65" s="11" customFormat="1" ht="25.9" customHeight="1">
      <c r="B140" s="170"/>
      <c r="C140" s="171"/>
      <c r="D140" s="172" t="s">
        <v>74</v>
      </c>
      <c r="E140" s="173" t="s">
        <v>187</v>
      </c>
      <c r="F140" s="173" t="s">
        <v>256</v>
      </c>
      <c r="G140" s="171"/>
      <c r="H140" s="171"/>
      <c r="I140" s="174"/>
      <c r="J140" s="175">
        <f>BK140</f>
        <v>0</v>
      </c>
      <c r="K140" s="171"/>
      <c r="L140" s="176"/>
      <c r="M140" s="177"/>
      <c r="N140" s="178"/>
      <c r="O140" s="178"/>
      <c r="P140" s="179">
        <f>SUM(P141:P144)</f>
        <v>0</v>
      </c>
      <c r="Q140" s="178"/>
      <c r="R140" s="179">
        <f>SUM(R141:R144)</f>
        <v>0</v>
      </c>
      <c r="S140" s="178"/>
      <c r="T140" s="180">
        <f>SUM(T141:T144)</f>
        <v>0</v>
      </c>
      <c r="AR140" s="181" t="s">
        <v>82</v>
      </c>
      <c r="AT140" s="182" t="s">
        <v>74</v>
      </c>
      <c r="AU140" s="182" t="s">
        <v>75</v>
      </c>
      <c r="AY140" s="181" t="s">
        <v>175</v>
      </c>
      <c r="BK140" s="183">
        <f>SUM(BK141:BK144)</f>
        <v>0</v>
      </c>
    </row>
    <row r="141" spans="1:65" s="2" customFormat="1" ht="24.2" customHeight="1">
      <c r="A141" s="34"/>
      <c r="B141" s="35"/>
      <c r="C141" s="184" t="s">
        <v>92</v>
      </c>
      <c r="D141" s="184" t="s">
        <v>176</v>
      </c>
      <c r="E141" s="185" t="s">
        <v>628</v>
      </c>
      <c r="F141" s="186" t="s">
        <v>505</v>
      </c>
      <c r="G141" s="187" t="s">
        <v>259</v>
      </c>
      <c r="H141" s="188">
        <v>200.46</v>
      </c>
      <c r="I141" s="189"/>
      <c r="J141" s="190">
        <f>ROUND(I141*H141,2)</f>
        <v>0</v>
      </c>
      <c r="K141" s="186" t="s">
        <v>1</v>
      </c>
      <c r="L141" s="191"/>
      <c r="M141" s="192" t="s">
        <v>1</v>
      </c>
      <c r="N141" s="193" t="s">
        <v>40</v>
      </c>
      <c r="O141" s="71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6" t="s">
        <v>180</v>
      </c>
      <c r="AT141" s="196" t="s">
        <v>176</v>
      </c>
      <c r="AU141" s="196" t="s">
        <v>82</v>
      </c>
      <c r="AY141" s="17" t="s">
        <v>175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82</v>
      </c>
      <c r="BK141" s="197">
        <f>ROUND(I141*H141,2)</f>
        <v>0</v>
      </c>
      <c r="BL141" s="17" t="s">
        <v>181</v>
      </c>
      <c r="BM141" s="196" t="s">
        <v>191</v>
      </c>
    </row>
    <row r="142" spans="1:65" s="13" customFormat="1" ht="11.25">
      <c r="B142" s="213"/>
      <c r="C142" s="214"/>
      <c r="D142" s="200" t="s">
        <v>182</v>
      </c>
      <c r="E142" s="215" t="s">
        <v>1</v>
      </c>
      <c r="F142" s="216" t="s">
        <v>260</v>
      </c>
      <c r="G142" s="214"/>
      <c r="H142" s="215" t="s">
        <v>1</v>
      </c>
      <c r="I142" s="217"/>
      <c r="J142" s="214"/>
      <c r="K142" s="214"/>
      <c r="L142" s="218"/>
      <c r="M142" s="219"/>
      <c r="N142" s="220"/>
      <c r="O142" s="220"/>
      <c r="P142" s="220"/>
      <c r="Q142" s="220"/>
      <c r="R142" s="220"/>
      <c r="S142" s="220"/>
      <c r="T142" s="221"/>
      <c r="AT142" s="222" t="s">
        <v>182</v>
      </c>
      <c r="AU142" s="222" t="s">
        <v>82</v>
      </c>
      <c r="AV142" s="13" t="s">
        <v>82</v>
      </c>
      <c r="AW142" s="13" t="s">
        <v>31</v>
      </c>
      <c r="AX142" s="13" t="s">
        <v>75</v>
      </c>
      <c r="AY142" s="222" t="s">
        <v>175</v>
      </c>
    </row>
    <row r="143" spans="1:65" s="12" customFormat="1" ht="11.25">
      <c r="B143" s="198"/>
      <c r="C143" s="199"/>
      <c r="D143" s="200" t="s">
        <v>182</v>
      </c>
      <c r="E143" s="201" t="s">
        <v>1</v>
      </c>
      <c r="F143" s="202" t="s">
        <v>692</v>
      </c>
      <c r="G143" s="199"/>
      <c r="H143" s="203">
        <v>200.46</v>
      </c>
      <c r="I143" s="204"/>
      <c r="J143" s="199"/>
      <c r="K143" s="199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182</v>
      </c>
      <c r="AU143" s="209" t="s">
        <v>82</v>
      </c>
      <c r="AV143" s="12" t="s">
        <v>84</v>
      </c>
      <c r="AW143" s="12" t="s">
        <v>31</v>
      </c>
      <c r="AX143" s="12" t="s">
        <v>75</v>
      </c>
      <c r="AY143" s="209" t="s">
        <v>175</v>
      </c>
    </row>
    <row r="144" spans="1:65" s="14" customFormat="1" ht="11.25">
      <c r="B144" s="223"/>
      <c r="C144" s="224"/>
      <c r="D144" s="200" t="s">
        <v>182</v>
      </c>
      <c r="E144" s="225" t="s">
        <v>1</v>
      </c>
      <c r="F144" s="226" t="s">
        <v>253</v>
      </c>
      <c r="G144" s="224"/>
      <c r="H144" s="227">
        <v>200.46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AT144" s="233" t="s">
        <v>182</v>
      </c>
      <c r="AU144" s="233" t="s">
        <v>82</v>
      </c>
      <c r="AV144" s="14" t="s">
        <v>181</v>
      </c>
      <c r="AW144" s="14" t="s">
        <v>31</v>
      </c>
      <c r="AX144" s="14" t="s">
        <v>82</v>
      </c>
      <c r="AY144" s="233" t="s">
        <v>175</v>
      </c>
    </row>
    <row r="145" spans="1:65" s="11" customFormat="1" ht="25.9" customHeight="1">
      <c r="B145" s="170"/>
      <c r="C145" s="171"/>
      <c r="D145" s="172" t="s">
        <v>74</v>
      </c>
      <c r="E145" s="173" t="s">
        <v>201</v>
      </c>
      <c r="F145" s="173" t="s">
        <v>262</v>
      </c>
      <c r="G145" s="171"/>
      <c r="H145" s="171"/>
      <c r="I145" s="174"/>
      <c r="J145" s="175">
        <f>BK145</f>
        <v>0</v>
      </c>
      <c r="K145" s="171"/>
      <c r="L145" s="176"/>
      <c r="M145" s="177"/>
      <c r="N145" s="178"/>
      <c r="O145" s="178"/>
      <c r="P145" s="179">
        <f>SUM(P146:P185)</f>
        <v>0</v>
      </c>
      <c r="Q145" s="178"/>
      <c r="R145" s="179">
        <f>SUM(R146:R185)</f>
        <v>0</v>
      </c>
      <c r="S145" s="178"/>
      <c r="T145" s="180">
        <f>SUM(T146:T185)</f>
        <v>0</v>
      </c>
      <c r="AR145" s="181" t="s">
        <v>82</v>
      </c>
      <c r="AT145" s="182" t="s">
        <v>74</v>
      </c>
      <c r="AU145" s="182" t="s">
        <v>75</v>
      </c>
      <c r="AY145" s="181" t="s">
        <v>175</v>
      </c>
      <c r="BK145" s="183">
        <f>SUM(BK146:BK185)</f>
        <v>0</v>
      </c>
    </row>
    <row r="146" spans="1:65" s="2" customFormat="1" ht="16.5" customHeight="1">
      <c r="A146" s="34"/>
      <c r="B146" s="35"/>
      <c r="C146" s="184" t="s">
        <v>181</v>
      </c>
      <c r="D146" s="184" t="s">
        <v>176</v>
      </c>
      <c r="E146" s="185" t="s">
        <v>263</v>
      </c>
      <c r="F146" s="186" t="s">
        <v>264</v>
      </c>
      <c r="G146" s="187" t="s">
        <v>259</v>
      </c>
      <c r="H146" s="188">
        <v>4.2</v>
      </c>
      <c r="I146" s="189"/>
      <c r="J146" s="190">
        <f>ROUND(I146*H146,2)</f>
        <v>0</v>
      </c>
      <c r="K146" s="186" t="s">
        <v>1</v>
      </c>
      <c r="L146" s="191"/>
      <c r="M146" s="192" t="s">
        <v>1</v>
      </c>
      <c r="N146" s="193" t="s">
        <v>40</v>
      </c>
      <c r="O146" s="71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6" t="s">
        <v>180</v>
      </c>
      <c r="AT146" s="196" t="s">
        <v>176</v>
      </c>
      <c r="AU146" s="196" t="s">
        <v>82</v>
      </c>
      <c r="AY146" s="17" t="s">
        <v>175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7" t="s">
        <v>82</v>
      </c>
      <c r="BK146" s="197">
        <f>ROUND(I146*H146,2)</f>
        <v>0</v>
      </c>
      <c r="BL146" s="17" t="s">
        <v>181</v>
      </c>
      <c r="BM146" s="196" t="s">
        <v>180</v>
      </c>
    </row>
    <row r="147" spans="1:65" s="13" customFormat="1" ht="11.25">
      <c r="B147" s="213"/>
      <c r="C147" s="214"/>
      <c r="D147" s="200" t="s">
        <v>182</v>
      </c>
      <c r="E147" s="215" t="s">
        <v>1</v>
      </c>
      <c r="F147" s="216" t="s">
        <v>265</v>
      </c>
      <c r="G147" s="214"/>
      <c r="H147" s="215" t="s">
        <v>1</v>
      </c>
      <c r="I147" s="217"/>
      <c r="J147" s="214"/>
      <c r="K147" s="214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182</v>
      </c>
      <c r="AU147" s="222" t="s">
        <v>82</v>
      </c>
      <c r="AV147" s="13" t="s">
        <v>82</v>
      </c>
      <c r="AW147" s="13" t="s">
        <v>31</v>
      </c>
      <c r="AX147" s="13" t="s">
        <v>75</v>
      </c>
      <c r="AY147" s="222" t="s">
        <v>175</v>
      </c>
    </row>
    <row r="148" spans="1:65" s="12" customFormat="1" ht="11.25">
      <c r="B148" s="198"/>
      <c r="C148" s="199"/>
      <c r="D148" s="200" t="s">
        <v>182</v>
      </c>
      <c r="E148" s="201" t="s">
        <v>1</v>
      </c>
      <c r="F148" s="202" t="s">
        <v>693</v>
      </c>
      <c r="G148" s="199"/>
      <c r="H148" s="203">
        <v>4.2</v>
      </c>
      <c r="I148" s="204"/>
      <c r="J148" s="199"/>
      <c r="K148" s="199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182</v>
      </c>
      <c r="AU148" s="209" t="s">
        <v>82</v>
      </c>
      <c r="AV148" s="12" t="s">
        <v>84</v>
      </c>
      <c r="AW148" s="12" t="s">
        <v>31</v>
      </c>
      <c r="AX148" s="12" t="s">
        <v>75</v>
      </c>
      <c r="AY148" s="209" t="s">
        <v>175</v>
      </c>
    </row>
    <row r="149" spans="1:65" s="14" customFormat="1" ht="11.25">
      <c r="B149" s="223"/>
      <c r="C149" s="224"/>
      <c r="D149" s="200" t="s">
        <v>182</v>
      </c>
      <c r="E149" s="225" t="s">
        <v>1</v>
      </c>
      <c r="F149" s="226" t="s">
        <v>253</v>
      </c>
      <c r="G149" s="224"/>
      <c r="H149" s="227">
        <v>4.2</v>
      </c>
      <c r="I149" s="228"/>
      <c r="J149" s="224"/>
      <c r="K149" s="224"/>
      <c r="L149" s="229"/>
      <c r="M149" s="230"/>
      <c r="N149" s="231"/>
      <c r="O149" s="231"/>
      <c r="P149" s="231"/>
      <c r="Q149" s="231"/>
      <c r="R149" s="231"/>
      <c r="S149" s="231"/>
      <c r="T149" s="232"/>
      <c r="AT149" s="233" t="s">
        <v>182</v>
      </c>
      <c r="AU149" s="233" t="s">
        <v>82</v>
      </c>
      <c r="AV149" s="14" t="s">
        <v>181</v>
      </c>
      <c r="AW149" s="14" t="s">
        <v>31</v>
      </c>
      <c r="AX149" s="14" t="s">
        <v>82</v>
      </c>
      <c r="AY149" s="233" t="s">
        <v>175</v>
      </c>
    </row>
    <row r="150" spans="1:65" s="2" customFormat="1" ht="21.75" customHeight="1">
      <c r="A150" s="34"/>
      <c r="B150" s="35"/>
      <c r="C150" s="184" t="s">
        <v>196</v>
      </c>
      <c r="D150" s="184" t="s">
        <v>176</v>
      </c>
      <c r="E150" s="185" t="s">
        <v>267</v>
      </c>
      <c r="F150" s="186" t="s">
        <v>268</v>
      </c>
      <c r="G150" s="187" t="s">
        <v>259</v>
      </c>
      <c r="H150" s="188">
        <v>0.56000000000000005</v>
      </c>
      <c r="I150" s="189"/>
      <c r="J150" s="190">
        <f>ROUND(I150*H150,2)</f>
        <v>0</v>
      </c>
      <c r="K150" s="186" t="s">
        <v>1</v>
      </c>
      <c r="L150" s="191"/>
      <c r="M150" s="192" t="s">
        <v>1</v>
      </c>
      <c r="N150" s="193" t="s">
        <v>40</v>
      </c>
      <c r="O150" s="71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6" t="s">
        <v>180</v>
      </c>
      <c r="AT150" s="196" t="s">
        <v>176</v>
      </c>
      <c r="AU150" s="196" t="s">
        <v>82</v>
      </c>
      <c r="AY150" s="17" t="s">
        <v>175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7" t="s">
        <v>82</v>
      </c>
      <c r="BK150" s="197">
        <f>ROUND(I150*H150,2)</f>
        <v>0</v>
      </c>
      <c r="BL150" s="17" t="s">
        <v>181</v>
      </c>
      <c r="BM150" s="196" t="s">
        <v>199</v>
      </c>
    </row>
    <row r="151" spans="1:65" s="13" customFormat="1" ht="11.25">
      <c r="B151" s="213"/>
      <c r="C151" s="214"/>
      <c r="D151" s="200" t="s">
        <v>182</v>
      </c>
      <c r="E151" s="215" t="s">
        <v>1</v>
      </c>
      <c r="F151" s="216" t="s">
        <v>265</v>
      </c>
      <c r="G151" s="214"/>
      <c r="H151" s="215" t="s">
        <v>1</v>
      </c>
      <c r="I151" s="217"/>
      <c r="J151" s="214"/>
      <c r="K151" s="214"/>
      <c r="L151" s="218"/>
      <c r="M151" s="219"/>
      <c r="N151" s="220"/>
      <c r="O151" s="220"/>
      <c r="P151" s="220"/>
      <c r="Q151" s="220"/>
      <c r="R151" s="220"/>
      <c r="S151" s="220"/>
      <c r="T151" s="221"/>
      <c r="AT151" s="222" t="s">
        <v>182</v>
      </c>
      <c r="AU151" s="222" t="s">
        <v>82</v>
      </c>
      <c r="AV151" s="13" t="s">
        <v>82</v>
      </c>
      <c r="AW151" s="13" t="s">
        <v>31</v>
      </c>
      <c r="AX151" s="13" t="s">
        <v>75</v>
      </c>
      <c r="AY151" s="222" t="s">
        <v>175</v>
      </c>
    </row>
    <row r="152" spans="1:65" s="12" customFormat="1" ht="11.25">
      <c r="B152" s="198"/>
      <c r="C152" s="199"/>
      <c r="D152" s="200" t="s">
        <v>182</v>
      </c>
      <c r="E152" s="201" t="s">
        <v>1</v>
      </c>
      <c r="F152" s="202" t="s">
        <v>694</v>
      </c>
      <c r="G152" s="199"/>
      <c r="H152" s="203">
        <v>0.56000000000000005</v>
      </c>
      <c r="I152" s="204"/>
      <c r="J152" s="199"/>
      <c r="K152" s="199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182</v>
      </c>
      <c r="AU152" s="209" t="s">
        <v>82</v>
      </c>
      <c r="AV152" s="12" t="s">
        <v>84</v>
      </c>
      <c r="AW152" s="12" t="s">
        <v>31</v>
      </c>
      <c r="AX152" s="12" t="s">
        <v>75</v>
      </c>
      <c r="AY152" s="209" t="s">
        <v>175</v>
      </c>
    </row>
    <row r="153" spans="1:65" s="14" customFormat="1" ht="11.25">
      <c r="B153" s="223"/>
      <c r="C153" s="224"/>
      <c r="D153" s="200" t="s">
        <v>182</v>
      </c>
      <c r="E153" s="225" t="s">
        <v>1</v>
      </c>
      <c r="F153" s="226" t="s">
        <v>253</v>
      </c>
      <c r="G153" s="224"/>
      <c r="H153" s="227">
        <v>0.56000000000000005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AT153" s="233" t="s">
        <v>182</v>
      </c>
      <c r="AU153" s="233" t="s">
        <v>82</v>
      </c>
      <c r="AV153" s="14" t="s">
        <v>181</v>
      </c>
      <c r="AW153" s="14" t="s">
        <v>31</v>
      </c>
      <c r="AX153" s="14" t="s">
        <v>82</v>
      </c>
      <c r="AY153" s="233" t="s">
        <v>175</v>
      </c>
    </row>
    <row r="154" spans="1:65" s="2" customFormat="1" ht="33" customHeight="1">
      <c r="A154" s="34"/>
      <c r="B154" s="35"/>
      <c r="C154" s="184" t="s">
        <v>191</v>
      </c>
      <c r="D154" s="184" t="s">
        <v>176</v>
      </c>
      <c r="E154" s="185" t="s">
        <v>270</v>
      </c>
      <c r="F154" s="186" t="s">
        <v>271</v>
      </c>
      <c r="G154" s="187" t="s">
        <v>179</v>
      </c>
      <c r="H154" s="188">
        <v>42</v>
      </c>
      <c r="I154" s="189"/>
      <c r="J154" s="190">
        <f>ROUND(I154*H154,2)</f>
        <v>0</v>
      </c>
      <c r="K154" s="186" t="s">
        <v>1</v>
      </c>
      <c r="L154" s="191"/>
      <c r="M154" s="192" t="s">
        <v>1</v>
      </c>
      <c r="N154" s="193" t="s">
        <v>40</v>
      </c>
      <c r="O154" s="71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6" t="s">
        <v>180</v>
      </c>
      <c r="AT154" s="196" t="s">
        <v>176</v>
      </c>
      <c r="AU154" s="196" t="s">
        <v>82</v>
      </c>
      <c r="AY154" s="17" t="s">
        <v>175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82</v>
      </c>
      <c r="BK154" s="197">
        <f>ROUND(I154*H154,2)</f>
        <v>0</v>
      </c>
      <c r="BL154" s="17" t="s">
        <v>181</v>
      </c>
      <c r="BM154" s="196" t="s">
        <v>8</v>
      </c>
    </row>
    <row r="155" spans="1:65" s="13" customFormat="1" ht="11.25">
      <c r="B155" s="213"/>
      <c r="C155" s="214"/>
      <c r="D155" s="200" t="s">
        <v>182</v>
      </c>
      <c r="E155" s="215" t="s">
        <v>1</v>
      </c>
      <c r="F155" s="216" t="s">
        <v>272</v>
      </c>
      <c r="G155" s="214"/>
      <c r="H155" s="215" t="s">
        <v>1</v>
      </c>
      <c r="I155" s="217"/>
      <c r="J155" s="214"/>
      <c r="K155" s="214"/>
      <c r="L155" s="218"/>
      <c r="M155" s="219"/>
      <c r="N155" s="220"/>
      <c r="O155" s="220"/>
      <c r="P155" s="220"/>
      <c r="Q155" s="220"/>
      <c r="R155" s="220"/>
      <c r="S155" s="220"/>
      <c r="T155" s="221"/>
      <c r="AT155" s="222" t="s">
        <v>182</v>
      </c>
      <c r="AU155" s="222" t="s">
        <v>82</v>
      </c>
      <c r="AV155" s="13" t="s">
        <v>82</v>
      </c>
      <c r="AW155" s="13" t="s">
        <v>31</v>
      </c>
      <c r="AX155" s="13" t="s">
        <v>75</v>
      </c>
      <c r="AY155" s="222" t="s">
        <v>175</v>
      </c>
    </row>
    <row r="156" spans="1:65" s="12" customFormat="1" ht="11.25">
      <c r="B156" s="198"/>
      <c r="C156" s="199"/>
      <c r="D156" s="200" t="s">
        <v>182</v>
      </c>
      <c r="E156" s="201" t="s">
        <v>1</v>
      </c>
      <c r="F156" s="202" t="s">
        <v>695</v>
      </c>
      <c r="G156" s="199"/>
      <c r="H156" s="203">
        <v>42</v>
      </c>
      <c r="I156" s="204"/>
      <c r="J156" s="199"/>
      <c r="K156" s="199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182</v>
      </c>
      <c r="AU156" s="209" t="s">
        <v>82</v>
      </c>
      <c r="AV156" s="12" t="s">
        <v>84</v>
      </c>
      <c r="AW156" s="12" t="s">
        <v>31</v>
      </c>
      <c r="AX156" s="12" t="s">
        <v>75</v>
      </c>
      <c r="AY156" s="209" t="s">
        <v>175</v>
      </c>
    </row>
    <row r="157" spans="1:65" s="14" customFormat="1" ht="11.25">
      <c r="B157" s="223"/>
      <c r="C157" s="224"/>
      <c r="D157" s="200" t="s">
        <v>182</v>
      </c>
      <c r="E157" s="225" t="s">
        <v>1</v>
      </c>
      <c r="F157" s="226" t="s">
        <v>253</v>
      </c>
      <c r="G157" s="224"/>
      <c r="H157" s="227">
        <v>42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AT157" s="233" t="s">
        <v>182</v>
      </c>
      <c r="AU157" s="233" t="s">
        <v>82</v>
      </c>
      <c r="AV157" s="14" t="s">
        <v>181</v>
      </c>
      <c r="AW157" s="14" t="s">
        <v>31</v>
      </c>
      <c r="AX157" s="14" t="s">
        <v>82</v>
      </c>
      <c r="AY157" s="233" t="s">
        <v>175</v>
      </c>
    </row>
    <row r="158" spans="1:65" s="2" customFormat="1" ht="21.75" customHeight="1">
      <c r="A158" s="34"/>
      <c r="B158" s="35"/>
      <c r="C158" s="184" t="s">
        <v>206</v>
      </c>
      <c r="D158" s="184" t="s">
        <v>176</v>
      </c>
      <c r="E158" s="185" t="s">
        <v>274</v>
      </c>
      <c r="F158" s="186" t="s">
        <v>275</v>
      </c>
      <c r="G158" s="187" t="s">
        <v>179</v>
      </c>
      <c r="H158" s="188">
        <v>42</v>
      </c>
      <c r="I158" s="189"/>
      <c r="J158" s="190">
        <f>ROUND(I158*H158,2)</f>
        <v>0</v>
      </c>
      <c r="K158" s="186" t="s">
        <v>1</v>
      </c>
      <c r="L158" s="191"/>
      <c r="M158" s="192" t="s">
        <v>1</v>
      </c>
      <c r="N158" s="193" t="s">
        <v>40</v>
      </c>
      <c r="O158" s="71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6" t="s">
        <v>180</v>
      </c>
      <c r="AT158" s="196" t="s">
        <v>176</v>
      </c>
      <c r="AU158" s="196" t="s">
        <v>82</v>
      </c>
      <c r="AY158" s="17" t="s">
        <v>175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7" t="s">
        <v>82</v>
      </c>
      <c r="BK158" s="197">
        <f>ROUND(I158*H158,2)</f>
        <v>0</v>
      </c>
      <c r="BL158" s="17" t="s">
        <v>181</v>
      </c>
      <c r="BM158" s="196" t="s">
        <v>209</v>
      </c>
    </row>
    <row r="159" spans="1:65" s="13" customFormat="1" ht="11.25">
      <c r="B159" s="213"/>
      <c r="C159" s="214"/>
      <c r="D159" s="200" t="s">
        <v>182</v>
      </c>
      <c r="E159" s="215" t="s">
        <v>1</v>
      </c>
      <c r="F159" s="216" t="s">
        <v>272</v>
      </c>
      <c r="G159" s="214"/>
      <c r="H159" s="215" t="s">
        <v>1</v>
      </c>
      <c r="I159" s="217"/>
      <c r="J159" s="214"/>
      <c r="K159" s="214"/>
      <c r="L159" s="218"/>
      <c r="M159" s="219"/>
      <c r="N159" s="220"/>
      <c r="O159" s="220"/>
      <c r="P159" s="220"/>
      <c r="Q159" s="220"/>
      <c r="R159" s="220"/>
      <c r="S159" s="220"/>
      <c r="T159" s="221"/>
      <c r="AT159" s="222" t="s">
        <v>182</v>
      </c>
      <c r="AU159" s="222" t="s">
        <v>82</v>
      </c>
      <c r="AV159" s="13" t="s">
        <v>82</v>
      </c>
      <c r="AW159" s="13" t="s">
        <v>31</v>
      </c>
      <c r="AX159" s="13" t="s">
        <v>75</v>
      </c>
      <c r="AY159" s="222" t="s">
        <v>175</v>
      </c>
    </row>
    <row r="160" spans="1:65" s="12" customFormat="1" ht="11.25">
      <c r="B160" s="198"/>
      <c r="C160" s="199"/>
      <c r="D160" s="200" t="s">
        <v>182</v>
      </c>
      <c r="E160" s="201" t="s">
        <v>1</v>
      </c>
      <c r="F160" s="202" t="s">
        <v>695</v>
      </c>
      <c r="G160" s="199"/>
      <c r="H160" s="203">
        <v>42</v>
      </c>
      <c r="I160" s="204"/>
      <c r="J160" s="199"/>
      <c r="K160" s="199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182</v>
      </c>
      <c r="AU160" s="209" t="s">
        <v>82</v>
      </c>
      <c r="AV160" s="12" t="s">
        <v>84</v>
      </c>
      <c r="AW160" s="12" t="s">
        <v>31</v>
      </c>
      <c r="AX160" s="12" t="s">
        <v>75</v>
      </c>
      <c r="AY160" s="209" t="s">
        <v>175</v>
      </c>
    </row>
    <row r="161" spans="1:65" s="14" customFormat="1" ht="11.25">
      <c r="B161" s="223"/>
      <c r="C161" s="224"/>
      <c r="D161" s="200" t="s">
        <v>182</v>
      </c>
      <c r="E161" s="225" t="s">
        <v>1</v>
      </c>
      <c r="F161" s="226" t="s">
        <v>253</v>
      </c>
      <c r="G161" s="224"/>
      <c r="H161" s="227">
        <v>42</v>
      </c>
      <c r="I161" s="228"/>
      <c r="J161" s="224"/>
      <c r="K161" s="224"/>
      <c r="L161" s="229"/>
      <c r="M161" s="230"/>
      <c r="N161" s="231"/>
      <c r="O161" s="231"/>
      <c r="P161" s="231"/>
      <c r="Q161" s="231"/>
      <c r="R161" s="231"/>
      <c r="S161" s="231"/>
      <c r="T161" s="232"/>
      <c r="AT161" s="233" t="s">
        <v>182</v>
      </c>
      <c r="AU161" s="233" t="s">
        <v>82</v>
      </c>
      <c r="AV161" s="14" t="s">
        <v>181</v>
      </c>
      <c r="AW161" s="14" t="s">
        <v>31</v>
      </c>
      <c r="AX161" s="14" t="s">
        <v>82</v>
      </c>
      <c r="AY161" s="233" t="s">
        <v>175</v>
      </c>
    </row>
    <row r="162" spans="1:65" s="2" customFormat="1" ht="16.5" customHeight="1">
      <c r="A162" s="34"/>
      <c r="B162" s="35"/>
      <c r="C162" s="184" t="s">
        <v>180</v>
      </c>
      <c r="D162" s="184" t="s">
        <v>176</v>
      </c>
      <c r="E162" s="185" t="s">
        <v>276</v>
      </c>
      <c r="F162" s="186" t="s">
        <v>277</v>
      </c>
      <c r="G162" s="187" t="s">
        <v>278</v>
      </c>
      <c r="H162" s="188">
        <v>25.2</v>
      </c>
      <c r="I162" s="189"/>
      <c r="J162" s="190">
        <f>ROUND(I162*H162,2)</f>
        <v>0</v>
      </c>
      <c r="K162" s="186" t="s">
        <v>1</v>
      </c>
      <c r="L162" s="191"/>
      <c r="M162" s="192" t="s">
        <v>1</v>
      </c>
      <c r="N162" s="193" t="s">
        <v>40</v>
      </c>
      <c r="O162" s="71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6" t="s">
        <v>180</v>
      </c>
      <c r="AT162" s="196" t="s">
        <v>176</v>
      </c>
      <c r="AU162" s="196" t="s">
        <v>82</v>
      </c>
      <c r="AY162" s="17" t="s">
        <v>175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7" t="s">
        <v>82</v>
      </c>
      <c r="BK162" s="197">
        <f>ROUND(I162*H162,2)</f>
        <v>0</v>
      </c>
      <c r="BL162" s="17" t="s">
        <v>181</v>
      </c>
      <c r="BM162" s="196" t="s">
        <v>213</v>
      </c>
    </row>
    <row r="163" spans="1:65" s="13" customFormat="1" ht="11.25">
      <c r="B163" s="213"/>
      <c r="C163" s="214"/>
      <c r="D163" s="200" t="s">
        <v>182</v>
      </c>
      <c r="E163" s="215" t="s">
        <v>1</v>
      </c>
      <c r="F163" s="216" t="s">
        <v>279</v>
      </c>
      <c r="G163" s="214"/>
      <c r="H163" s="215" t="s">
        <v>1</v>
      </c>
      <c r="I163" s="217"/>
      <c r="J163" s="214"/>
      <c r="K163" s="214"/>
      <c r="L163" s="218"/>
      <c r="M163" s="219"/>
      <c r="N163" s="220"/>
      <c r="O163" s="220"/>
      <c r="P163" s="220"/>
      <c r="Q163" s="220"/>
      <c r="R163" s="220"/>
      <c r="S163" s="220"/>
      <c r="T163" s="221"/>
      <c r="AT163" s="222" t="s">
        <v>182</v>
      </c>
      <c r="AU163" s="222" t="s">
        <v>82</v>
      </c>
      <c r="AV163" s="13" t="s">
        <v>82</v>
      </c>
      <c r="AW163" s="13" t="s">
        <v>31</v>
      </c>
      <c r="AX163" s="13" t="s">
        <v>75</v>
      </c>
      <c r="AY163" s="222" t="s">
        <v>175</v>
      </c>
    </row>
    <row r="164" spans="1:65" s="12" customFormat="1" ht="11.25">
      <c r="B164" s="198"/>
      <c r="C164" s="199"/>
      <c r="D164" s="200" t="s">
        <v>182</v>
      </c>
      <c r="E164" s="201" t="s">
        <v>1</v>
      </c>
      <c r="F164" s="202" t="s">
        <v>696</v>
      </c>
      <c r="G164" s="199"/>
      <c r="H164" s="203">
        <v>25.2</v>
      </c>
      <c r="I164" s="204"/>
      <c r="J164" s="199"/>
      <c r="K164" s="199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182</v>
      </c>
      <c r="AU164" s="209" t="s">
        <v>82</v>
      </c>
      <c r="AV164" s="12" t="s">
        <v>84</v>
      </c>
      <c r="AW164" s="12" t="s">
        <v>31</v>
      </c>
      <c r="AX164" s="12" t="s">
        <v>75</v>
      </c>
      <c r="AY164" s="209" t="s">
        <v>175</v>
      </c>
    </row>
    <row r="165" spans="1:65" s="14" customFormat="1" ht="11.25">
      <c r="B165" s="223"/>
      <c r="C165" s="224"/>
      <c r="D165" s="200" t="s">
        <v>182</v>
      </c>
      <c r="E165" s="225" t="s">
        <v>1</v>
      </c>
      <c r="F165" s="226" t="s">
        <v>253</v>
      </c>
      <c r="G165" s="224"/>
      <c r="H165" s="227">
        <v>25.2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AT165" s="233" t="s">
        <v>182</v>
      </c>
      <c r="AU165" s="233" t="s">
        <v>82</v>
      </c>
      <c r="AV165" s="14" t="s">
        <v>181</v>
      </c>
      <c r="AW165" s="14" t="s">
        <v>31</v>
      </c>
      <c r="AX165" s="14" t="s">
        <v>82</v>
      </c>
      <c r="AY165" s="233" t="s">
        <v>175</v>
      </c>
    </row>
    <row r="166" spans="1:65" s="2" customFormat="1" ht="21.75" customHeight="1">
      <c r="A166" s="34"/>
      <c r="B166" s="35"/>
      <c r="C166" s="184" t="s">
        <v>215</v>
      </c>
      <c r="D166" s="184" t="s">
        <v>176</v>
      </c>
      <c r="E166" s="185" t="s">
        <v>281</v>
      </c>
      <c r="F166" s="186" t="s">
        <v>282</v>
      </c>
      <c r="G166" s="187" t="s">
        <v>283</v>
      </c>
      <c r="H166" s="188">
        <v>14.7</v>
      </c>
      <c r="I166" s="189"/>
      <c r="J166" s="190">
        <f>ROUND(I166*H166,2)</f>
        <v>0</v>
      </c>
      <c r="K166" s="186" t="s">
        <v>1</v>
      </c>
      <c r="L166" s="191"/>
      <c r="M166" s="192" t="s">
        <v>1</v>
      </c>
      <c r="N166" s="193" t="s">
        <v>40</v>
      </c>
      <c r="O166" s="71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6" t="s">
        <v>180</v>
      </c>
      <c r="AT166" s="196" t="s">
        <v>176</v>
      </c>
      <c r="AU166" s="196" t="s">
        <v>82</v>
      </c>
      <c r="AY166" s="17" t="s">
        <v>175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7" t="s">
        <v>82</v>
      </c>
      <c r="BK166" s="197">
        <f>ROUND(I166*H166,2)</f>
        <v>0</v>
      </c>
      <c r="BL166" s="17" t="s">
        <v>181</v>
      </c>
      <c r="BM166" s="196" t="s">
        <v>218</v>
      </c>
    </row>
    <row r="167" spans="1:65" s="13" customFormat="1" ht="11.25">
      <c r="B167" s="213"/>
      <c r="C167" s="214"/>
      <c r="D167" s="200" t="s">
        <v>182</v>
      </c>
      <c r="E167" s="215" t="s">
        <v>1</v>
      </c>
      <c r="F167" s="216" t="s">
        <v>284</v>
      </c>
      <c r="G167" s="214"/>
      <c r="H167" s="215" t="s">
        <v>1</v>
      </c>
      <c r="I167" s="217"/>
      <c r="J167" s="214"/>
      <c r="K167" s="214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182</v>
      </c>
      <c r="AU167" s="222" t="s">
        <v>82</v>
      </c>
      <c r="AV167" s="13" t="s">
        <v>82</v>
      </c>
      <c r="AW167" s="13" t="s">
        <v>31</v>
      </c>
      <c r="AX167" s="13" t="s">
        <v>75</v>
      </c>
      <c r="AY167" s="222" t="s">
        <v>175</v>
      </c>
    </row>
    <row r="168" spans="1:65" s="12" customFormat="1" ht="11.25">
      <c r="B168" s="198"/>
      <c r="C168" s="199"/>
      <c r="D168" s="200" t="s">
        <v>182</v>
      </c>
      <c r="E168" s="201" t="s">
        <v>1</v>
      </c>
      <c r="F168" s="202" t="s">
        <v>697</v>
      </c>
      <c r="G168" s="199"/>
      <c r="H168" s="203">
        <v>14.7</v>
      </c>
      <c r="I168" s="204"/>
      <c r="J168" s="199"/>
      <c r="K168" s="199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182</v>
      </c>
      <c r="AU168" s="209" t="s">
        <v>82</v>
      </c>
      <c r="AV168" s="12" t="s">
        <v>84</v>
      </c>
      <c r="AW168" s="12" t="s">
        <v>31</v>
      </c>
      <c r="AX168" s="12" t="s">
        <v>75</v>
      </c>
      <c r="AY168" s="209" t="s">
        <v>175</v>
      </c>
    </row>
    <row r="169" spans="1:65" s="14" customFormat="1" ht="11.25">
      <c r="B169" s="223"/>
      <c r="C169" s="224"/>
      <c r="D169" s="200" t="s">
        <v>182</v>
      </c>
      <c r="E169" s="225" t="s">
        <v>1</v>
      </c>
      <c r="F169" s="226" t="s">
        <v>253</v>
      </c>
      <c r="G169" s="224"/>
      <c r="H169" s="227">
        <v>14.7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AT169" s="233" t="s">
        <v>182</v>
      </c>
      <c r="AU169" s="233" t="s">
        <v>82</v>
      </c>
      <c r="AV169" s="14" t="s">
        <v>181</v>
      </c>
      <c r="AW169" s="14" t="s">
        <v>31</v>
      </c>
      <c r="AX169" s="14" t="s">
        <v>82</v>
      </c>
      <c r="AY169" s="233" t="s">
        <v>175</v>
      </c>
    </row>
    <row r="170" spans="1:65" s="2" customFormat="1" ht="24.2" customHeight="1">
      <c r="A170" s="34"/>
      <c r="B170" s="35"/>
      <c r="C170" s="184" t="s">
        <v>199</v>
      </c>
      <c r="D170" s="184" t="s">
        <v>176</v>
      </c>
      <c r="E170" s="185" t="s">
        <v>303</v>
      </c>
      <c r="F170" s="186" t="s">
        <v>304</v>
      </c>
      <c r="G170" s="187" t="s">
        <v>278</v>
      </c>
      <c r="H170" s="188">
        <v>35</v>
      </c>
      <c r="I170" s="189"/>
      <c r="J170" s="190">
        <f>ROUND(I170*H170,2)</f>
        <v>0</v>
      </c>
      <c r="K170" s="186" t="s">
        <v>1</v>
      </c>
      <c r="L170" s="191"/>
      <c r="M170" s="192" t="s">
        <v>1</v>
      </c>
      <c r="N170" s="193" t="s">
        <v>40</v>
      </c>
      <c r="O170" s="71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6" t="s">
        <v>180</v>
      </c>
      <c r="AT170" s="196" t="s">
        <v>176</v>
      </c>
      <c r="AU170" s="196" t="s">
        <v>82</v>
      </c>
      <c r="AY170" s="17" t="s">
        <v>175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7" t="s">
        <v>82</v>
      </c>
      <c r="BK170" s="197">
        <f>ROUND(I170*H170,2)</f>
        <v>0</v>
      </c>
      <c r="BL170" s="17" t="s">
        <v>181</v>
      </c>
      <c r="BM170" s="196" t="s">
        <v>222</v>
      </c>
    </row>
    <row r="171" spans="1:65" s="13" customFormat="1" ht="11.25">
      <c r="B171" s="213"/>
      <c r="C171" s="214"/>
      <c r="D171" s="200" t="s">
        <v>182</v>
      </c>
      <c r="E171" s="215" t="s">
        <v>1</v>
      </c>
      <c r="F171" s="216" t="s">
        <v>279</v>
      </c>
      <c r="G171" s="214"/>
      <c r="H171" s="215" t="s">
        <v>1</v>
      </c>
      <c r="I171" s="217"/>
      <c r="J171" s="214"/>
      <c r="K171" s="214"/>
      <c r="L171" s="218"/>
      <c r="M171" s="219"/>
      <c r="N171" s="220"/>
      <c r="O171" s="220"/>
      <c r="P171" s="220"/>
      <c r="Q171" s="220"/>
      <c r="R171" s="220"/>
      <c r="S171" s="220"/>
      <c r="T171" s="221"/>
      <c r="AT171" s="222" t="s">
        <v>182</v>
      </c>
      <c r="AU171" s="222" t="s">
        <v>82</v>
      </c>
      <c r="AV171" s="13" t="s">
        <v>82</v>
      </c>
      <c r="AW171" s="13" t="s">
        <v>31</v>
      </c>
      <c r="AX171" s="13" t="s">
        <v>75</v>
      </c>
      <c r="AY171" s="222" t="s">
        <v>175</v>
      </c>
    </row>
    <row r="172" spans="1:65" s="12" customFormat="1" ht="11.25">
      <c r="B172" s="198"/>
      <c r="C172" s="199"/>
      <c r="D172" s="200" t="s">
        <v>182</v>
      </c>
      <c r="E172" s="201" t="s">
        <v>1</v>
      </c>
      <c r="F172" s="202" t="s">
        <v>698</v>
      </c>
      <c r="G172" s="199"/>
      <c r="H172" s="203">
        <v>35</v>
      </c>
      <c r="I172" s="204"/>
      <c r="J172" s="199"/>
      <c r="K172" s="199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182</v>
      </c>
      <c r="AU172" s="209" t="s">
        <v>82</v>
      </c>
      <c r="AV172" s="12" t="s">
        <v>84</v>
      </c>
      <c r="AW172" s="12" t="s">
        <v>31</v>
      </c>
      <c r="AX172" s="12" t="s">
        <v>75</v>
      </c>
      <c r="AY172" s="209" t="s">
        <v>175</v>
      </c>
    </row>
    <row r="173" spans="1:65" s="14" customFormat="1" ht="11.25">
      <c r="B173" s="223"/>
      <c r="C173" s="224"/>
      <c r="D173" s="200" t="s">
        <v>182</v>
      </c>
      <c r="E173" s="225" t="s">
        <v>1</v>
      </c>
      <c r="F173" s="226" t="s">
        <v>253</v>
      </c>
      <c r="G173" s="224"/>
      <c r="H173" s="227">
        <v>35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2"/>
      <c r="AT173" s="233" t="s">
        <v>182</v>
      </c>
      <c r="AU173" s="233" t="s">
        <v>82</v>
      </c>
      <c r="AV173" s="14" t="s">
        <v>181</v>
      </c>
      <c r="AW173" s="14" t="s">
        <v>31</v>
      </c>
      <c r="AX173" s="14" t="s">
        <v>82</v>
      </c>
      <c r="AY173" s="233" t="s">
        <v>175</v>
      </c>
    </row>
    <row r="174" spans="1:65" s="2" customFormat="1" ht="16.5" customHeight="1">
      <c r="A174" s="34"/>
      <c r="B174" s="35"/>
      <c r="C174" s="184" t="s">
        <v>224</v>
      </c>
      <c r="D174" s="184" t="s">
        <v>176</v>
      </c>
      <c r="E174" s="185" t="s">
        <v>309</v>
      </c>
      <c r="F174" s="186" t="s">
        <v>310</v>
      </c>
      <c r="G174" s="187" t="s">
        <v>259</v>
      </c>
      <c r="H174" s="188">
        <v>8.4000000000000005E-2</v>
      </c>
      <c r="I174" s="189"/>
      <c r="J174" s="190">
        <f>ROUND(I174*H174,2)</f>
        <v>0</v>
      </c>
      <c r="K174" s="186" t="s">
        <v>1</v>
      </c>
      <c r="L174" s="191"/>
      <c r="M174" s="192" t="s">
        <v>1</v>
      </c>
      <c r="N174" s="193" t="s">
        <v>40</v>
      </c>
      <c r="O174" s="71"/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6" t="s">
        <v>180</v>
      </c>
      <c r="AT174" s="196" t="s">
        <v>176</v>
      </c>
      <c r="AU174" s="196" t="s">
        <v>82</v>
      </c>
      <c r="AY174" s="17" t="s">
        <v>175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7" t="s">
        <v>82</v>
      </c>
      <c r="BK174" s="197">
        <f>ROUND(I174*H174,2)</f>
        <v>0</v>
      </c>
      <c r="BL174" s="17" t="s">
        <v>181</v>
      </c>
      <c r="BM174" s="196" t="s">
        <v>227</v>
      </c>
    </row>
    <row r="175" spans="1:65" s="13" customFormat="1" ht="11.25">
      <c r="B175" s="213"/>
      <c r="C175" s="214"/>
      <c r="D175" s="200" t="s">
        <v>182</v>
      </c>
      <c r="E175" s="215" t="s">
        <v>1</v>
      </c>
      <c r="F175" s="216" t="s">
        <v>265</v>
      </c>
      <c r="G175" s="214"/>
      <c r="H175" s="215" t="s">
        <v>1</v>
      </c>
      <c r="I175" s="217"/>
      <c r="J175" s="214"/>
      <c r="K175" s="214"/>
      <c r="L175" s="218"/>
      <c r="M175" s="219"/>
      <c r="N175" s="220"/>
      <c r="O175" s="220"/>
      <c r="P175" s="220"/>
      <c r="Q175" s="220"/>
      <c r="R175" s="220"/>
      <c r="S175" s="220"/>
      <c r="T175" s="221"/>
      <c r="AT175" s="222" t="s">
        <v>182</v>
      </c>
      <c r="AU175" s="222" t="s">
        <v>82</v>
      </c>
      <c r="AV175" s="13" t="s">
        <v>82</v>
      </c>
      <c r="AW175" s="13" t="s">
        <v>31</v>
      </c>
      <c r="AX175" s="13" t="s">
        <v>75</v>
      </c>
      <c r="AY175" s="222" t="s">
        <v>175</v>
      </c>
    </row>
    <row r="176" spans="1:65" s="12" customFormat="1" ht="11.25">
      <c r="B176" s="198"/>
      <c r="C176" s="199"/>
      <c r="D176" s="200" t="s">
        <v>182</v>
      </c>
      <c r="E176" s="201" t="s">
        <v>1</v>
      </c>
      <c r="F176" s="202" t="s">
        <v>699</v>
      </c>
      <c r="G176" s="199"/>
      <c r="H176" s="203">
        <v>8.4000000000000005E-2</v>
      </c>
      <c r="I176" s="204"/>
      <c r="J176" s="199"/>
      <c r="K176" s="199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182</v>
      </c>
      <c r="AU176" s="209" t="s">
        <v>82</v>
      </c>
      <c r="AV176" s="12" t="s">
        <v>84</v>
      </c>
      <c r="AW176" s="12" t="s">
        <v>31</v>
      </c>
      <c r="AX176" s="12" t="s">
        <v>75</v>
      </c>
      <c r="AY176" s="209" t="s">
        <v>175</v>
      </c>
    </row>
    <row r="177" spans="1:65" s="14" customFormat="1" ht="11.25">
      <c r="B177" s="223"/>
      <c r="C177" s="224"/>
      <c r="D177" s="200" t="s">
        <v>182</v>
      </c>
      <c r="E177" s="225" t="s">
        <v>1</v>
      </c>
      <c r="F177" s="226" t="s">
        <v>253</v>
      </c>
      <c r="G177" s="224"/>
      <c r="H177" s="227">
        <v>8.4000000000000005E-2</v>
      </c>
      <c r="I177" s="228"/>
      <c r="J177" s="224"/>
      <c r="K177" s="224"/>
      <c r="L177" s="229"/>
      <c r="M177" s="230"/>
      <c r="N177" s="231"/>
      <c r="O177" s="231"/>
      <c r="P177" s="231"/>
      <c r="Q177" s="231"/>
      <c r="R177" s="231"/>
      <c r="S177" s="231"/>
      <c r="T177" s="232"/>
      <c r="AT177" s="233" t="s">
        <v>182</v>
      </c>
      <c r="AU177" s="233" t="s">
        <v>82</v>
      </c>
      <c r="AV177" s="14" t="s">
        <v>181</v>
      </c>
      <c r="AW177" s="14" t="s">
        <v>31</v>
      </c>
      <c r="AX177" s="14" t="s">
        <v>82</v>
      </c>
      <c r="AY177" s="233" t="s">
        <v>175</v>
      </c>
    </row>
    <row r="178" spans="1:65" s="2" customFormat="1" ht="24.2" customHeight="1">
      <c r="A178" s="34"/>
      <c r="B178" s="35"/>
      <c r="C178" s="184" t="s">
        <v>8</v>
      </c>
      <c r="D178" s="184" t="s">
        <v>176</v>
      </c>
      <c r="E178" s="185" t="s">
        <v>313</v>
      </c>
      <c r="F178" s="186" t="s">
        <v>314</v>
      </c>
      <c r="G178" s="187" t="s">
        <v>315</v>
      </c>
      <c r="H178" s="188">
        <v>1.1200000000000001</v>
      </c>
      <c r="I178" s="189"/>
      <c r="J178" s="190">
        <f>ROUND(I178*H178,2)</f>
        <v>0</v>
      </c>
      <c r="K178" s="186" t="s">
        <v>1</v>
      </c>
      <c r="L178" s="191"/>
      <c r="M178" s="192" t="s">
        <v>1</v>
      </c>
      <c r="N178" s="193" t="s">
        <v>40</v>
      </c>
      <c r="O178" s="71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6" t="s">
        <v>180</v>
      </c>
      <c r="AT178" s="196" t="s">
        <v>176</v>
      </c>
      <c r="AU178" s="196" t="s">
        <v>82</v>
      </c>
      <c r="AY178" s="17" t="s">
        <v>175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7" t="s">
        <v>82</v>
      </c>
      <c r="BK178" s="197">
        <f>ROUND(I178*H178,2)</f>
        <v>0</v>
      </c>
      <c r="BL178" s="17" t="s">
        <v>181</v>
      </c>
      <c r="BM178" s="196" t="s">
        <v>231</v>
      </c>
    </row>
    <row r="179" spans="1:65" s="13" customFormat="1" ht="11.25">
      <c r="B179" s="213"/>
      <c r="C179" s="214"/>
      <c r="D179" s="200" t="s">
        <v>182</v>
      </c>
      <c r="E179" s="215" t="s">
        <v>1</v>
      </c>
      <c r="F179" s="216" t="s">
        <v>317</v>
      </c>
      <c r="G179" s="214"/>
      <c r="H179" s="215" t="s">
        <v>1</v>
      </c>
      <c r="I179" s="217"/>
      <c r="J179" s="214"/>
      <c r="K179" s="214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182</v>
      </c>
      <c r="AU179" s="222" t="s">
        <v>82</v>
      </c>
      <c r="AV179" s="13" t="s">
        <v>82</v>
      </c>
      <c r="AW179" s="13" t="s">
        <v>31</v>
      </c>
      <c r="AX179" s="13" t="s">
        <v>75</v>
      </c>
      <c r="AY179" s="222" t="s">
        <v>175</v>
      </c>
    </row>
    <row r="180" spans="1:65" s="12" customFormat="1" ht="11.25">
      <c r="B180" s="198"/>
      <c r="C180" s="199"/>
      <c r="D180" s="200" t="s">
        <v>182</v>
      </c>
      <c r="E180" s="201" t="s">
        <v>1</v>
      </c>
      <c r="F180" s="202" t="s">
        <v>700</v>
      </c>
      <c r="G180" s="199"/>
      <c r="H180" s="203">
        <v>1.1200000000000001</v>
      </c>
      <c r="I180" s="204"/>
      <c r="J180" s="199"/>
      <c r="K180" s="199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182</v>
      </c>
      <c r="AU180" s="209" t="s">
        <v>82</v>
      </c>
      <c r="AV180" s="12" t="s">
        <v>84</v>
      </c>
      <c r="AW180" s="12" t="s">
        <v>31</v>
      </c>
      <c r="AX180" s="12" t="s">
        <v>75</v>
      </c>
      <c r="AY180" s="209" t="s">
        <v>175</v>
      </c>
    </row>
    <row r="181" spans="1:65" s="14" customFormat="1" ht="11.25">
      <c r="B181" s="223"/>
      <c r="C181" s="224"/>
      <c r="D181" s="200" t="s">
        <v>182</v>
      </c>
      <c r="E181" s="225" t="s">
        <v>1</v>
      </c>
      <c r="F181" s="226" t="s">
        <v>253</v>
      </c>
      <c r="G181" s="224"/>
      <c r="H181" s="227">
        <v>1.1200000000000001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AT181" s="233" t="s">
        <v>182</v>
      </c>
      <c r="AU181" s="233" t="s">
        <v>82</v>
      </c>
      <c r="AV181" s="14" t="s">
        <v>181</v>
      </c>
      <c r="AW181" s="14" t="s">
        <v>31</v>
      </c>
      <c r="AX181" s="14" t="s">
        <v>82</v>
      </c>
      <c r="AY181" s="233" t="s">
        <v>175</v>
      </c>
    </row>
    <row r="182" spans="1:65" s="2" customFormat="1" ht="21.75" customHeight="1">
      <c r="A182" s="34"/>
      <c r="B182" s="35"/>
      <c r="C182" s="184" t="s">
        <v>233</v>
      </c>
      <c r="D182" s="184" t="s">
        <v>176</v>
      </c>
      <c r="E182" s="185" t="s">
        <v>286</v>
      </c>
      <c r="F182" s="186" t="s">
        <v>287</v>
      </c>
      <c r="G182" s="187" t="s">
        <v>250</v>
      </c>
      <c r="H182" s="188">
        <v>2800</v>
      </c>
      <c r="I182" s="189"/>
      <c r="J182" s="190">
        <f>ROUND(I182*H182,2)</f>
        <v>0</v>
      </c>
      <c r="K182" s="186" t="s">
        <v>1</v>
      </c>
      <c r="L182" s="191"/>
      <c r="M182" s="192" t="s">
        <v>1</v>
      </c>
      <c r="N182" s="193" t="s">
        <v>40</v>
      </c>
      <c r="O182" s="71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6" t="s">
        <v>180</v>
      </c>
      <c r="AT182" s="196" t="s">
        <v>176</v>
      </c>
      <c r="AU182" s="196" t="s">
        <v>82</v>
      </c>
      <c r="AY182" s="17" t="s">
        <v>175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7" t="s">
        <v>82</v>
      </c>
      <c r="BK182" s="197">
        <f>ROUND(I182*H182,2)</f>
        <v>0</v>
      </c>
      <c r="BL182" s="17" t="s">
        <v>181</v>
      </c>
      <c r="BM182" s="196" t="s">
        <v>236</v>
      </c>
    </row>
    <row r="183" spans="1:65" s="13" customFormat="1" ht="11.25">
      <c r="B183" s="213"/>
      <c r="C183" s="214"/>
      <c r="D183" s="200" t="s">
        <v>182</v>
      </c>
      <c r="E183" s="215" t="s">
        <v>1</v>
      </c>
      <c r="F183" s="216" t="s">
        <v>288</v>
      </c>
      <c r="G183" s="214"/>
      <c r="H183" s="215" t="s">
        <v>1</v>
      </c>
      <c r="I183" s="217"/>
      <c r="J183" s="214"/>
      <c r="K183" s="214"/>
      <c r="L183" s="218"/>
      <c r="M183" s="219"/>
      <c r="N183" s="220"/>
      <c r="O183" s="220"/>
      <c r="P183" s="220"/>
      <c r="Q183" s="220"/>
      <c r="R183" s="220"/>
      <c r="S183" s="220"/>
      <c r="T183" s="221"/>
      <c r="AT183" s="222" t="s">
        <v>182</v>
      </c>
      <c r="AU183" s="222" t="s">
        <v>82</v>
      </c>
      <c r="AV183" s="13" t="s">
        <v>82</v>
      </c>
      <c r="AW183" s="13" t="s">
        <v>31</v>
      </c>
      <c r="AX183" s="13" t="s">
        <v>75</v>
      </c>
      <c r="AY183" s="222" t="s">
        <v>175</v>
      </c>
    </row>
    <row r="184" spans="1:65" s="12" customFormat="1" ht="11.25">
      <c r="B184" s="198"/>
      <c r="C184" s="199"/>
      <c r="D184" s="200" t="s">
        <v>182</v>
      </c>
      <c r="E184" s="201" t="s">
        <v>1</v>
      </c>
      <c r="F184" s="202" t="s">
        <v>701</v>
      </c>
      <c r="G184" s="199"/>
      <c r="H184" s="203">
        <v>2800</v>
      </c>
      <c r="I184" s="204"/>
      <c r="J184" s="199"/>
      <c r="K184" s="199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182</v>
      </c>
      <c r="AU184" s="209" t="s">
        <v>82</v>
      </c>
      <c r="AV184" s="12" t="s">
        <v>84</v>
      </c>
      <c r="AW184" s="12" t="s">
        <v>31</v>
      </c>
      <c r="AX184" s="12" t="s">
        <v>75</v>
      </c>
      <c r="AY184" s="209" t="s">
        <v>175</v>
      </c>
    </row>
    <row r="185" spans="1:65" s="14" customFormat="1" ht="11.25">
      <c r="B185" s="223"/>
      <c r="C185" s="224"/>
      <c r="D185" s="200" t="s">
        <v>182</v>
      </c>
      <c r="E185" s="225" t="s">
        <v>1</v>
      </c>
      <c r="F185" s="226" t="s">
        <v>253</v>
      </c>
      <c r="G185" s="224"/>
      <c r="H185" s="227">
        <v>2800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AT185" s="233" t="s">
        <v>182</v>
      </c>
      <c r="AU185" s="233" t="s">
        <v>82</v>
      </c>
      <c r="AV185" s="14" t="s">
        <v>181</v>
      </c>
      <c r="AW185" s="14" t="s">
        <v>31</v>
      </c>
      <c r="AX185" s="14" t="s">
        <v>82</v>
      </c>
      <c r="AY185" s="233" t="s">
        <v>175</v>
      </c>
    </row>
    <row r="186" spans="1:65" s="11" customFormat="1" ht="25.9" customHeight="1">
      <c r="B186" s="170"/>
      <c r="C186" s="171"/>
      <c r="D186" s="172" t="s">
        <v>74</v>
      </c>
      <c r="E186" s="173" t="s">
        <v>290</v>
      </c>
      <c r="F186" s="173" t="s">
        <v>702</v>
      </c>
      <c r="G186" s="171"/>
      <c r="H186" s="171"/>
      <c r="I186" s="174"/>
      <c r="J186" s="175">
        <f>BK186</f>
        <v>0</v>
      </c>
      <c r="K186" s="171"/>
      <c r="L186" s="176"/>
      <c r="M186" s="177"/>
      <c r="N186" s="178"/>
      <c r="O186" s="178"/>
      <c r="P186" s="179">
        <f>SUM(P187:P206)</f>
        <v>0</v>
      </c>
      <c r="Q186" s="178"/>
      <c r="R186" s="179">
        <f>SUM(R187:R206)</f>
        <v>0</v>
      </c>
      <c r="S186" s="178"/>
      <c r="T186" s="180">
        <f>SUM(T187:T206)</f>
        <v>0</v>
      </c>
      <c r="AR186" s="181" t="s">
        <v>82</v>
      </c>
      <c r="AT186" s="182" t="s">
        <v>74</v>
      </c>
      <c r="AU186" s="182" t="s">
        <v>75</v>
      </c>
      <c r="AY186" s="181" t="s">
        <v>175</v>
      </c>
      <c r="BK186" s="183">
        <f>SUM(BK187:BK206)</f>
        <v>0</v>
      </c>
    </row>
    <row r="187" spans="1:65" s="2" customFormat="1" ht="16.5" customHeight="1">
      <c r="A187" s="34"/>
      <c r="B187" s="35"/>
      <c r="C187" s="184" t="s">
        <v>209</v>
      </c>
      <c r="D187" s="184" t="s">
        <v>176</v>
      </c>
      <c r="E187" s="185" t="s">
        <v>292</v>
      </c>
      <c r="F187" s="186" t="s">
        <v>293</v>
      </c>
      <c r="G187" s="187" t="s">
        <v>259</v>
      </c>
      <c r="H187" s="188">
        <v>6.4</v>
      </c>
      <c r="I187" s="189"/>
      <c r="J187" s="190">
        <f>ROUND(I187*H187,2)</f>
        <v>0</v>
      </c>
      <c r="K187" s="186" t="s">
        <v>1</v>
      </c>
      <c r="L187" s="191"/>
      <c r="M187" s="192" t="s">
        <v>1</v>
      </c>
      <c r="N187" s="193" t="s">
        <v>40</v>
      </c>
      <c r="O187" s="71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6" t="s">
        <v>180</v>
      </c>
      <c r="AT187" s="196" t="s">
        <v>176</v>
      </c>
      <c r="AU187" s="196" t="s">
        <v>82</v>
      </c>
      <c r="AY187" s="17" t="s">
        <v>175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7" t="s">
        <v>82</v>
      </c>
      <c r="BK187" s="197">
        <f>ROUND(I187*H187,2)</f>
        <v>0</v>
      </c>
      <c r="BL187" s="17" t="s">
        <v>181</v>
      </c>
      <c r="BM187" s="196" t="s">
        <v>299</v>
      </c>
    </row>
    <row r="188" spans="1:65" s="13" customFormat="1" ht="11.25">
      <c r="B188" s="213"/>
      <c r="C188" s="214"/>
      <c r="D188" s="200" t="s">
        <v>182</v>
      </c>
      <c r="E188" s="215" t="s">
        <v>1</v>
      </c>
      <c r="F188" s="216" t="s">
        <v>265</v>
      </c>
      <c r="G188" s="214"/>
      <c r="H188" s="215" t="s">
        <v>1</v>
      </c>
      <c r="I188" s="217"/>
      <c r="J188" s="214"/>
      <c r="K188" s="214"/>
      <c r="L188" s="218"/>
      <c r="M188" s="219"/>
      <c r="N188" s="220"/>
      <c r="O188" s="220"/>
      <c r="P188" s="220"/>
      <c r="Q188" s="220"/>
      <c r="R188" s="220"/>
      <c r="S188" s="220"/>
      <c r="T188" s="221"/>
      <c r="AT188" s="222" t="s">
        <v>182</v>
      </c>
      <c r="AU188" s="222" t="s">
        <v>82</v>
      </c>
      <c r="AV188" s="13" t="s">
        <v>82</v>
      </c>
      <c r="AW188" s="13" t="s">
        <v>31</v>
      </c>
      <c r="AX188" s="13" t="s">
        <v>75</v>
      </c>
      <c r="AY188" s="222" t="s">
        <v>175</v>
      </c>
    </row>
    <row r="189" spans="1:65" s="12" customFormat="1" ht="11.25">
      <c r="B189" s="198"/>
      <c r="C189" s="199"/>
      <c r="D189" s="200" t="s">
        <v>182</v>
      </c>
      <c r="E189" s="201" t="s">
        <v>1</v>
      </c>
      <c r="F189" s="202" t="s">
        <v>703</v>
      </c>
      <c r="G189" s="199"/>
      <c r="H189" s="203">
        <v>6.4</v>
      </c>
      <c r="I189" s="204"/>
      <c r="J189" s="199"/>
      <c r="K189" s="199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182</v>
      </c>
      <c r="AU189" s="209" t="s">
        <v>82</v>
      </c>
      <c r="AV189" s="12" t="s">
        <v>84</v>
      </c>
      <c r="AW189" s="12" t="s">
        <v>31</v>
      </c>
      <c r="AX189" s="12" t="s">
        <v>75</v>
      </c>
      <c r="AY189" s="209" t="s">
        <v>175</v>
      </c>
    </row>
    <row r="190" spans="1:65" s="14" customFormat="1" ht="11.25">
      <c r="B190" s="223"/>
      <c r="C190" s="224"/>
      <c r="D190" s="200" t="s">
        <v>182</v>
      </c>
      <c r="E190" s="225" t="s">
        <v>1</v>
      </c>
      <c r="F190" s="226" t="s">
        <v>253</v>
      </c>
      <c r="G190" s="224"/>
      <c r="H190" s="227">
        <v>6.4</v>
      </c>
      <c r="I190" s="228"/>
      <c r="J190" s="224"/>
      <c r="K190" s="224"/>
      <c r="L190" s="229"/>
      <c r="M190" s="230"/>
      <c r="N190" s="231"/>
      <c r="O190" s="231"/>
      <c r="P190" s="231"/>
      <c r="Q190" s="231"/>
      <c r="R190" s="231"/>
      <c r="S190" s="231"/>
      <c r="T190" s="232"/>
      <c r="AT190" s="233" t="s">
        <v>182</v>
      </c>
      <c r="AU190" s="233" t="s">
        <v>82</v>
      </c>
      <c r="AV190" s="14" t="s">
        <v>181</v>
      </c>
      <c r="AW190" s="14" t="s">
        <v>31</v>
      </c>
      <c r="AX190" s="14" t="s">
        <v>82</v>
      </c>
      <c r="AY190" s="233" t="s">
        <v>175</v>
      </c>
    </row>
    <row r="191" spans="1:65" s="2" customFormat="1" ht="21.75" customHeight="1">
      <c r="A191" s="34"/>
      <c r="B191" s="35"/>
      <c r="C191" s="184" t="s">
        <v>300</v>
      </c>
      <c r="D191" s="184" t="s">
        <v>176</v>
      </c>
      <c r="E191" s="185" t="s">
        <v>295</v>
      </c>
      <c r="F191" s="186" t="s">
        <v>296</v>
      </c>
      <c r="G191" s="187" t="s">
        <v>259</v>
      </c>
      <c r="H191" s="188">
        <v>1.28</v>
      </c>
      <c r="I191" s="189"/>
      <c r="J191" s="190">
        <f>ROUND(I191*H191,2)</f>
        <v>0</v>
      </c>
      <c r="K191" s="186" t="s">
        <v>1</v>
      </c>
      <c r="L191" s="191"/>
      <c r="M191" s="192" t="s">
        <v>1</v>
      </c>
      <c r="N191" s="193" t="s">
        <v>40</v>
      </c>
      <c r="O191" s="71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6" t="s">
        <v>180</v>
      </c>
      <c r="AT191" s="196" t="s">
        <v>176</v>
      </c>
      <c r="AU191" s="196" t="s">
        <v>82</v>
      </c>
      <c r="AY191" s="17" t="s">
        <v>175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7" t="s">
        <v>82</v>
      </c>
      <c r="BK191" s="197">
        <f>ROUND(I191*H191,2)</f>
        <v>0</v>
      </c>
      <c r="BL191" s="17" t="s">
        <v>181</v>
      </c>
      <c r="BM191" s="196" t="s">
        <v>301</v>
      </c>
    </row>
    <row r="192" spans="1:65" s="13" customFormat="1" ht="11.25">
      <c r="B192" s="213"/>
      <c r="C192" s="214"/>
      <c r="D192" s="200" t="s">
        <v>182</v>
      </c>
      <c r="E192" s="215" t="s">
        <v>1</v>
      </c>
      <c r="F192" s="216" t="s">
        <v>265</v>
      </c>
      <c r="G192" s="214"/>
      <c r="H192" s="215" t="s">
        <v>1</v>
      </c>
      <c r="I192" s="217"/>
      <c r="J192" s="214"/>
      <c r="K192" s="214"/>
      <c r="L192" s="218"/>
      <c r="M192" s="219"/>
      <c r="N192" s="220"/>
      <c r="O192" s="220"/>
      <c r="P192" s="220"/>
      <c r="Q192" s="220"/>
      <c r="R192" s="220"/>
      <c r="S192" s="220"/>
      <c r="T192" s="221"/>
      <c r="AT192" s="222" t="s">
        <v>182</v>
      </c>
      <c r="AU192" s="222" t="s">
        <v>82</v>
      </c>
      <c r="AV192" s="13" t="s">
        <v>82</v>
      </c>
      <c r="AW192" s="13" t="s">
        <v>31</v>
      </c>
      <c r="AX192" s="13" t="s">
        <v>75</v>
      </c>
      <c r="AY192" s="222" t="s">
        <v>175</v>
      </c>
    </row>
    <row r="193" spans="1:65" s="12" customFormat="1" ht="11.25">
      <c r="B193" s="198"/>
      <c r="C193" s="199"/>
      <c r="D193" s="200" t="s">
        <v>182</v>
      </c>
      <c r="E193" s="201" t="s">
        <v>1</v>
      </c>
      <c r="F193" s="202" t="s">
        <v>704</v>
      </c>
      <c r="G193" s="199"/>
      <c r="H193" s="203">
        <v>1.28</v>
      </c>
      <c r="I193" s="204"/>
      <c r="J193" s="199"/>
      <c r="K193" s="199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182</v>
      </c>
      <c r="AU193" s="209" t="s">
        <v>82</v>
      </c>
      <c r="AV193" s="12" t="s">
        <v>84</v>
      </c>
      <c r="AW193" s="12" t="s">
        <v>31</v>
      </c>
      <c r="AX193" s="12" t="s">
        <v>75</v>
      </c>
      <c r="AY193" s="209" t="s">
        <v>175</v>
      </c>
    </row>
    <row r="194" spans="1:65" s="14" customFormat="1" ht="11.25">
      <c r="B194" s="223"/>
      <c r="C194" s="224"/>
      <c r="D194" s="200" t="s">
        <v>182</v>
      </c>
      <c r="E194" s="225" t="s">
        <v>1</v>
      </c>
      <c r="F194" s="226" t="s">
        <v>253</v>
      </c>
      <c r="G194" s="224"/>
      <c r="H194" s="227">
        <v>1.28</v>
      </c>
      <c r="I194" s="228"/>
      <c r="J194" s="224"/>
      <c r="K194" s="224"/>
      <c r="L194" s="229"/>
      <c r="M194" s="230"/>
      <c r="N194" s="231"/>
      <c r="O194" s="231"/>
      <c r="P194" s="231"/>
      <c r="Q194" s="231"/>
      <c r="R194" s="231"/>
      <c r="S194" s="231"/>
      <c r="T194" s="232"/>
      <c r="AT194" s="233" t="s">
        <v>182</v>
      </c>
      <c r="AU194" s="233" t="s">
        <v>82</v>
      </c>
      <c r="AV194" s="14" t="s">
        <v>181</v>
      </c>
      <c r="AW194" s="14" t="s">
        <v>31</v>
      </c>
      <c r="AX194" s="14" t="s">
        <v>82</v>
      </c>
      <c r="AY194" s="233" t="s">
        <v>175</v>
      </c>
    </row>
    <row r="195" spans="1:65" s="2" customFormat="1" ht="24.2" customHeight="1">
      <c r="A195" s="34"/>
      <c r="B195" s="35"/>
      <c r="C195" s="184" t="s">
        <v>213</v>
      </c>
      <c r="D195" s="184" t="s">
        <v>176</v>
      </c>
      <c r="E195" s="185" t="s">
        <v>705</v>
      </c>
      <c r="F195" s="186" t="s">
        <v>706</v>
      </c>
      <c r="G195" s="187" t="s">
        <v>179</v>
      </c>
      <c r="H195" s="188">
        <v>64</v>
      </c>
      <c r="I195" s="189"/>
      <c r="J195" s="190">
        <f>ROUND(I195*H195,2)</f>
        <v>0</v>
      </c>
      <c r="K195" s="186" t="s">
        <v>1</v>
      </c>
      <c r="L195" s="191"/>
      <c r="M195" s="192" t="s">
        <v>1</v>
      </c>
      <c r="N195" s="193" t="s">
        <v>40</v>
      </c>
      <c r="O195" s="71"/>
      <c r="P195" s="194">
        <f>O195*H195</f>
        <v>0</v>
      </c>
      <c r="Q195" s="194">
        <v>0</v>
      </c>
      <c r="R195" s="194">
        <f>Q195*H195</f>
        <v>0</v>
      </c>
      <c r="S195" s="194">
        <v>0</v>
      </c>
      <c r="T195" s="19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6" t="s">
        <v>180</v>
      </c>
      <c r="AT195" s="196" t="s">
        <v>176</v>
      </c>
      <c r="AU195" s="196" t="s">
        <v>82</v>
      </c>
      <c r="AY195" s="17" t="s">
        <v>175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7" t="s">
        <v>82</v>
      </c>
      <c r="BK195" s="197">
        <f>ROUND(I195*H195,2)</f>
        <v>0</v>
      </c>
      <c r="BL195" s="17" t="s">
        <v>181</v>
      </c>
      <c r="BM195" s="196" t="s">
        <v>305</v>
      </c>
    </row>
    <row r="196" spans="1:65" s="13" customFormat="1" ht="11.25">
      <c r="B196" s="213"/>
      <c r="C196" s="214"/>
      <c r="D196" s="200" t="s">
        <v>182</v>
      </c>
      <c r="E196" s="215" t="s">
        <v>1</v>
      </c>
      <c r="F196" s="216" t="s">
        <v>272</v>
      </c>
      <c r="G196" s="214"/>
      <c r="H196" s="215" t="s">
        <v>1</v>
      </c>
      <c r="I196" s="217"/>
      <c r="J196" s="214"/>
      <c r="K196" s="214"/>
      <c r="L196" s="218"/>
      <c r="M196" s="219"/>
      <c r="N196" s="220"/>
      <c r="O196" s="220"/>
      <c r="P196" s="220"/>
      <c r="Q196" s="220"/>
      <c r="R196" s="220"/>
      <c r="S196" s="220"/>
      <c r="T196" s="221"/>
      <c r="AT196" s="222" t="s">
        <v>182</v>
      </c>
      <c r="AU196" s="222" t="s">
        <v>82</v>
      </c>
      <c r="AV196" s="13" t="s">
        <v>82</v>
      </c>
      <c r="AW196" s="13" t="s">
        <v>31</v>
      </c>
      <c r="AX196" s="13" t="s">
        <v>75</v>
      </c>
      <c r="AY196" s="222" t="s">
        <v>175</v>
      </c>
    </row>
    <row r="197" spans="1:65" s="12" customFormat="1" ht="11.25">
      <c r="B197" s="198"/>
      <c r="C197" s="199"/>
      <c r="D197" s="200" t="s">
        <v>182</v>
      </c>
      <c r="E197" s="201" t="s">
        <v>1</v>
      </c>
      <c r="F197" s="202" t="s">
        <v>707</v>
      </c>
      <c r="G197" s="199"/>
      <c r="H197" s="203">
        <v>64</v>
      </c>
      <c r="I197" s="204"/>
      <c r="J197" s="199"/>
      <c r="K197" s="199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182</v>
      </c>
      <c r="AU197" s="209" t="s">
        <v>82</v>
      </c>
      <c r="AV197" s="12" t="s">
        <v>84</v>
      </c>
      <c r="AW197" s="12" t="s">
        <v>31</v>
      </c>
      <c r="AX197" s="12" t="s">
        <v>75</v>
      </c>
      <c r="AY197" s="209" t="s">
        <v>175</v>
      </c>
    </row>
    <row r="198" spans="1:65" s="14" customFormat="1" ht="11.25">
      <c r="B198" s="223"/>
      <c r="C198" s="224"/>
      <c r="D198" s="200" t="s">
        <v>182</v>
      </c>
      <c r="E198" s="225" t="s">
        <v>1</v>
      </c>
      <c r="F198" s="226" t="s">
        <v>253</v>
      </c>
      <c r="G198" s="224"/>
      <c r="H198" s="227">
        <v>64</v>
      </c>
      <c r="I198" s="228"/>
      <c r="J198" s="224"/>
      <c r="K198" s="224"/>
      <c r="L198" s="229"/>
      <c r="M198" s="230"/>
      <c r="N198" s="231"/>
      <c r="O198" s="231"/>
      <c r="P198" s="231"/>
      <c r="Q198" s="231"/>
      <c r="R198" s="231"/>
      <c r="S198" s="231"/>
      <c r="T198" s="232"/>
      <c r="AT198" s="233" t="s">
        <v>182</v>
      </c>
      <c r="AU198" s="233" t="s">
        <v>82</v>
      </c>
      <c r="AV198" s="14" t="s">
        <v>181</v>
      </c>
      <c r="AW198" s="14" t="s">
        <v>31</v>
      </c>
      <c r="AX198" s="14" t="s">
        <v>82</v>
      </c>
      <c r="AY198" s="233" t="s">
        <v>175</v>
      </c>
    </row>
    <row r="199" spans="1:65" s="2" customFormat="1" ht="24.2" customHeight="1">
      <c r="A199" s="34"/>
      <c r="B199" s="35"/>
      <c r="C199" s="184" t="s">
        <v>308</v>
      </c>
      <c r="D199" s="184" t="s">
        <v>176</v>
      </c>
      <c r="E199" s="185" t="s">
        <v>313</v>
      </c>
      <c r="F199" s="186" t="s">
        <v>314</v>
      </c>
      <c r="G199" s="187" t="s">
        <v>315</v>
      </c>
      <c r="H199" s="188">
        <v>0.96</v>
      </c>
      <c r="I199" s="189"/>
      <c r="J199" s="190">
        <f>ROUND(I199*H199,2)</f>
        <v>0</v>
      </c>
      <c r="K199" s="186" t="s">
        <v>1</v>
      </c>
      <c r="L199" s="191"/>
      <c r="M199" s="192" t="s">
        <v>1</v>
      </c>
      <c r="N199" s="193" t="s">
        <v>40</v>
      </c>
      <c r="O199" s="71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6" t="s">
        <v>180</v>
      </c>
      <c r="AT199" s="196" t="s">
        <v>176</v>
      </c>
      <c r="AU199" s="196" t="s">
        <v>82</v>
      </c>
      <c r="AY199" s="17" t="s">
        <v>175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7" t="s">
        <v>82</v>
      </c>
      <c r="BK199" s="197">
        <f>ROUND(I199*H199,2)</f>
        <v>0</v>
      </c>
      <c r="BL199" s="17" t="s">
        <v>181</v>
      </c>
      <c r="BM199" s="196" t="s">
        <v>311</v>
      </c>
    </row>
    <row r="200" spans="1:65" s="13" customFormat="1" ht="11.25">
      <c r="B200" s="213"/>
      <c r="C200" s="214"/>
      <c r="D200" s="200" t="s">
        <v>182</v>
      </c>
      <c r="E200" s="215" t="s">
        <v>1</v>
      </c>
      <c r="F200" s="216" t="s">
        <v>317</v>
      </c>
      <c r="G200" s="214"/>
      <c r="H200" s="215" t="s">
        <v>1</v>
      </c>
      <c r="I200" s="217"/>
      <c r="J200" s="214"/>
      <c r="K200" s="214"/>
      <c r="L200" s="218"/>
      <c r="M200" s="219"/>
      <c r="N200" s="220"/>
      <c r="O200" s="220"/>
      <c r="P200" s="220"/>
      <c r="Q200" s="220"/>
      <c r="R200" s="220"/>
      <c r="S200" s="220"/>
      <c r="T200" s="221"/>
      <c r="AT200" s="222" t="s">
        <v>182</v>
      </c>
      <c r="AU200" s="222" t="s">
        <v>82</v>
      </c>
      <c r="AV200" s="13" t="s">
        <v>82</v>
      </c>
      <c r="AW200" s="13" t="s">
        <v>31</v>
      </c>
      <c r="AX200" s="13" t="s">
        <v>75</v>
      </c>
      <c r="AY200" s="222" t="s">
        <v>175</v>
      </c>
    </row>
    <row r="201" spans="1:65" s="12" customFormat="1" ht="11.25">
      <c r="B201" s="198"/>
      <c r="C201" s="199"/>
      <c r="D201" s="200" t="s">
        <v>182</v>
      </c>
      <c r="E201" s="201" t="s">
        <v>1</v>
      </c>
      <c r="F201" s="202" t="s">
        <v>708</v>
      </c>
      <c r="G201" s="199"/>
      <c r="H201" s="203">
        <v>0.96</v>
      </c>
      <c r="I201" s="204"/>
      <c r="J201" s="199"/>
      <c r="K201" s="199"/>
      <c r="L201" s="205"/>
      <c r="M201" s="206"/>
      <c r="N201" s="207"/>
      <c r="O201" s="207"/>
      <c r="P201" s="207"/>
      <c r="Q201" s="207"/>
      <c r="R201" s="207"/>
      <c r="S201" s="207"/>
      <c r="T201" s="208"/>
      <c r="AT201" s="209" t="s">
        <v>182</v>
      </c>
      <c r="AU201" s="209" t="s">
        <v>82</v>
      </c>
      <c r="AV201" s="12" t="s">
        <v>84</v>
      </c>
      <c r="AW201" s="12" t="s">
        <v>31</v>
      </c>
      <c r="AX201" s="12" t="s">
        <v>75</v>
      </c>
      <c r="AY201" s="209" t="s">
        <v>175</v>
      </c>
    </row>
    <row r="202" spans="1:65" s="14" customFormat="1" ht="11.25">
      <c r="B202" s="223"/>
      <c r="C202" s="224"/>
      <c r="D202" s="200" t="s">
        <v>182</v>
      </c>
      <c r="E202" s="225" t="s">
        <v>1</v>
      </c>
      <c r="F202" s="226" t="s">
        <v>253</v>
      </c>
      <c r="G202" s="224"/>
      <c r="H202" s="227">
        <v>0.96</v>
      </c>
      <c r="I202" s="228"/>
      <c r="J202" s="224"/>
      <c r="K202" s="224"/>
      <c r="L202" s="229"/>
      <c r="M202" s="230"/>
      <c r="N202" s="231"/>
      <c r="O202" s="231"/>
      <c r="P202" s="231"/>
      <c r="Q202" s="231"/>
      <c r="R202" s="231"/>
      <c r="S202" s="231"/>
      <c r="T202" s="232"/>
      <c r="AT202" s="233" t="s">
        <v>182</v>
      </c>
      <c r="AU202" s="233" t="s">
        <v>82</v>
      </c>
      <c r="AV202" s="14" t="s">
        <v>181</v>
      </c>
      <c r="AW202" s="14" t="s">
        <v>31</v>
      </c>
      <c r="AX202" s="14" t="s">
        <v>82</v>
      </c>
      <c r="AY202" s="233" t="s">
        <v>175</v>
      </c>
    </row>
    <row r="203" spans="1:65" s="2" customFormat="1" ht="21.75" customHeight="1">
      <c r="A203" s="34"/>
      <c r="B203" s="35"/>
      <c r="C203" s="184" t="s">
        <v>218</v>
      </c>
      <c r="D203" s="184" t="s">
        <v>176</v>
      </c>
      <c r="E203" s="185" t="s">
        <v>709</v>
      </c>
      <c r="F203" s="186" t="s">
        <v>710</v>
      </c>
      <c r="G203" s="187" t="s">
        <v>250</v>
      </c>
      <c r="H203" s="188">
        <v>1280</v>
      </c>
      <c r="I203" s="189"/>
      <c r="J203" s="190">
        <f>ROUND(I203*H203,2)</f>
        <v>0</v>
      </c>
      <c r="K203" s="186" t="s">
        <v>1</v>
      </c>
      <c r="L203" s="191"/>
      <c r="M203" s="192" t="s">
        <v>1</v>
      </c>
      <c r="N203" s="193" t="s">
        <v>40</v>
      </c>
      <c r="O203" s="71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6" t="s">
        <v>180</v>
      </c>
      <c r="AT203" s="196" t="s">
        <v>176</v>
      </c>
      <c r="AU203" s="196" t="s">
        <v>82</v>
      </c>
      <c r="AY203" s="17" t="s">
        <v>175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7" t="s">
        <v>82</v>
      </c>
      <c r="BK203" s="197">
        <f>ROUND(I203*H203,2)</f>
        <v>0</v>
      </c>
      <c r="BL203" s="17" t="s">
        <v>181</v>
      </c>
      <c r="BM203" s="196" t="s">
        <v>316</v>
      </c>
    </row>
    <row r="204" spans="1:65" s="13" customFormat="1" ht="11.25">
      <c r="B204" s="213"/>
      <c r="C204" s="214"/>
      <c r="D204" s="200" t="s">
        <v>182</v>
      </c>
      <c r="E204" s="215" t="s">
        <v>1</v>
      </c>
      <c r="F204" s="216" t="s">
        <v>288</v>
      </c>
      <c r="G204" s="214"/>
      <c r="H204" s="215" t="s">
        <v>1</v>
      </c>
      <c r="I204" s="217"/>
      <c r="J204" s="214"/>
      <c r="K204" s="214"/>
      <c r="L204" s="218"/>
      <c r="M204" s="219"/>
      <c r="N204" s="220"/>
      <c r="O204" s="220"/>
      <c r="P204" s="220"/>
      <c r="Q204" s="220"/>
      <c r="R204" s="220"/>
      <c r="S204" s="220"/>
      <c r="T204" s="221"/>
      <c r="AT204" s="222" t="s">
        <v>182</v>
      </c>
      <c r="AU204" s="222" t="s">
        <v>82</v>
      </c>
      <c r="AV204" s="13" t="s">
        <v>82</v>
      </c>
      <c r="AW204" s="13" t="s">
        <v>31</v>
      </c>
      <c r="AX204" s="13" t="s">
        <v>75</v>
      </c>
      <c r="AY204" s="222" t="s">
        <v>175</v>
      </c>
    </row>
    <row r="205" spans="1:65" s="12" customFormat="1" ht="11.25">
      <c r="B205" s="198"/>
      <c r="C205" s="199"/>
      <c r="D205" s="200" t="s">
        <v>182</v>
      </c>
      <c r="E205" s="201" t="s">
        <v>1</v>
      </c>
      <c r="F205" s="202" t="s">
        <v>711</v>
      </c>
      <c r="G205" s="199"/>
      <c r="H205" s="203">
        <v>1280</v>
      </c>
      <c r="I205" s="204"/>
      <c r="J205" s="199"/>
      <c r="K205" s="199"/>
      <c r="L205" s="205"/>
      <c r="M205" s="206"/>
      <c r="N205" s="207"/>
      <c r="O205" s="207"/>
      <c r="P205" s="207"/>
      <c r="Q205" s="207"/>
      <c r="R205" s="207"/>
      <c r="S205" s="207"/>
      <c r="T205" s="208"/>
      <c r="AT205" s="209" t="s">
        <v>182</v>
      </c>
      <c r="AU205" s="209" t="s">
        <v>82</v>
      </c>
      <c r="AV205" s="12" t="s">
        <v>84</v>
      </c>
      <c r="AW205" s="12" t="s">
        <v>31</v>
      </c>
      <c r="AX205" s="12" t="s">
        <v>75</v>
      </c>
      <c r="AY205" s="209" t="s">
        <v>175</v>
      </c>
    </row>
    <row r="206" spans="1:65" s="14" customFormat="1" ht="11.25">
      <c r="B206" s="223"/>
      <c r="C206" s="224"/>
      <c r="D206" s="200" t="s">
        <v>182</v>
      </c>
      <c r="E206" s="225" t="s">
        <v>1</v>
      </c>
      <c r="F206" s="226" t="s">
        <v>253</v>
      </c>
      <c r="G206" s="224"/>
      <c r="H206" s="227">
        <v>1280</v>
      </c>
      <c r="I206" s="228"/>
      <c r="J206" s="224"/>
      <c r="K206" s="224"/>
      <c r="L206" s="229"/>
      <c r="M206" s="230"/>
      <c r="N206" s="231"/>
      <c r="O206" s="231"/>
      <c r="P206" s="231"/>
      <c r="Q206" s="231"/>
      <c r="R206" s="231"/>
      <c r="S206" s="231"/>
      <c r="T206" s="232"/>
      <c r="AT206" s="233" t="s">
        <v>182</v>
      </c>
      <c r="AU206" s="233" t="s">
        <v>82</v>
      </c>
      <c r="AV206" s="14" t="s">
        <v>181</v>
      </c>
      <c r="AW206" s="14" t="s">
        <v>31</v>
      </c>
      <c r="AX206" s="14" t="s">
        <v>82</v>
      </c>
      <c r="AY206" s="233" t="s">
        <v>175</v>
      </c>
    </row>
    <row r="207" spans="1:65" s="11" customFormat="1" ht="25.9" customHeight="1">
      <c r="B207" s="170"/>
      <c r="C207" s="171"/>
      <c r="D207" s="172" t="s">
        <v>74</v>
      </c>
      <c r="E207" s="173" t="s">
        <v>324</v>
      </c>
      <c r="F207" s="173" t="s">
        <v>291</v>
      </c>
      <c r="G207" s="171"/>
      <c r="H207" s="171"/>
      <c r="I207" s="174"/>
      <c r="J207" s="175">
        <f>BK207</f>
        <v>0</v>
      </c>
      <c r="K207" s="171"/>
      <c r="L207" s="176"/>
      <c r="M207" s="177"/>
      <c r="N207" s="178"/>
      <c r="O207" s="178"/>
      <c r="P207" s="179">
        <f>SUM(P208:P235)</f>
        <v>0</v>
      </c>
      <c r="Q207" s="178"/>
      <c r="R207" s="179">
        <f>SUM(R208:R235)</f>
        <v>0</v>
      </c>
      <c r="S207" s="178"/>
      <c r="T207" s="180">
        <f>SUM(T208:T235)</f>
        <v>0</v>
      </c>
      <c r="AR207" s="181" t="s">
        <v>82</v>
      </c>
      <c r="AT207" s="182" t="s">
        <v>74</v>
      </c>
      <c r="AU207" s="182" t="s">
        <v>75</v>
      </c>
      <c r="AY207" s="181" t="s">
        <v>175</v>
      </c>
      <c r="BK207" s="183">
        <f>SUM(BK208:BK235)</f>
        <v>0</v>
      </c>
    </row>
    <row r="208" spans="1:65" s="2" customFormat="1" ht="16.5" customHeight="1">
      <c r="A208" s="34"/>
      <c r="B208" s="35"/>
      <c r="C208" s="184" t="s">
        <v>319</v>
      </c>
      <c r="D208" s="184" t="s">
        <v>176</v>
      </c>
      <c r="E208" s="185" t="s">
        <v>292</v>
      </c>
      <c r="F208" s="186" t="s">
        <v>293</v>
      </c>
      <c r="G208" s="187" t="s">
        <v>259</v>
      </c>
      <c r="H208" s="188">
        <v>3.2</v>
      </c>
      <c r="I208" s="189"/>
      <c r="J208" s="190">
        <f>ROUND(I208*H208,2)</f>
        <v>0</v>
      </c>
      <c r="K208" s="186" t="s">
        <v>1</v>
      </c>
      <c r="L208" s="191"/>
      <c r="M208" s="192" t="s">
        <v>1</v>
      </c>
      <c r="N208" s="193" t="s">
        <v>40</v>
      </c>
      <c r="O208" s="71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6" t="s">
        <v>180</v>
      </c>
      <c r="AT208" s="196" t="s">
        <v>176</v>
      </c>
      <c r="AU208" s="196" t="s">
        <v>82</v>
      </c>
      <c r="AY208" s="17" t="s">
        <v>175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7" t="s">
        <v>82</v>
      </c>
      <c r="BK208" s="197">
        <f>ROUND(I208*H208,2)</f>
        <v>0</v>
      </c>
      <c r="BL208" s="17" t="s">
        <v>181</v>
      </c>
      <c r="BM208" s="196" t="s">
        <v>322</v>
      </c>
    </row>
    <row r="209" spans="1:65" s="13" customFormat="1" ht="11.25">
      <c r="B209" s="213"/>
      <c r="C209" s="214"/>
      <c r="D209" s="200" t="s">
        <v>182</v>
      </c>
      <c r="E209" s="215" t="s">
        <v>1</v>
      </c>
      <c r="F209" s="216" t="s">
        <v>265</v>
      </c>
      <c r="G209" s="214"/>
      <c r="H209" s="215" t="s">
        <v>1</v>
      </c>
      <c r="I209" s="217"/>
      <c r="J209" s="214"/>
      <c r="K209" s="214"/>
      <c r="L209" s="218"/>
      <c r="M209" s="219"/>
      <c r="N209" s="220"/>
      <c r="O209" s="220"/>
      <c r="P209" s="220"/>
      <c r="Q209" s="220"/>
      <c r="R209" s="220"/>
      <c r="S209" s="220"/>
      <c r="T209" s="221"/>
      <c r="AT209" s="222" t="s">
        <v>182</v>
      </c>
      <c r="AU209" s="222" t="s">
        <v>82</v>
      </c>
      <c r="AV209" s="13" t="s">
        <v>82</v>
      </c>
      <c r="AW209" s="13" t="s">
        <v>31</v>
      </c>
      <c r="AX209" s="13" t="s">
        <v>75</v>
      </c>
      <c r="AY209" s="222" t="s">
        <v>175</v>
      </c>
    </row>
    <row r="210" spans="1:65" s="12" customFormat="1" ht="11.25">
      <c r="B210" s="198"/>
      <c r="C210" s="199"/>
      <c r="D210" s="200" t="s">
        <v>182</v>
      </c>
      <c r="E210" s="201" t="s">
        <v>1</v>
      </c>
      <c r="F210" s="202" t="s">
        <v>294</v>
      </c>
      <c r="G210" s="199"/>
      <c r="H210" s="203">
        <v>3.2</v>
      </c>
      <c r="I210" s="204"/>
      <c r="J210" s="199"/>
      <c r="K210" s="199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182</v>
      </c>
      <c r="AU210" s="209" t="s">
        <v>82</v>
      </c>
      <c r="AV210" s="12" t="s">
        <v>84</v>
      </c>
      <c r="AW210" s="12" t="s">
        <v>31</v>
      </c>
      <c r="AX210" s="12" t="s">
        <v>75</v>
      </c>
      <c r="AY210" s="209" t="s">
        <v>175</v>
      </c>
    </row>
    <row r="211" spans="1:65" s="14" customFormat="1" ht="11.25">
      <c r="B211" s="223"/>
      <c r="C211" s="224"/>
      <c r="D211" s="200" t="s">
        <v>182</v>
      </c>
      <c r="E211" s="225" t="s">
        <v>1</v>
      </c>
      <c r="F211" s="226" t="s">
        <v>253</v>
      </c>
      <c r="G211" s="224"/>
      <c r="H211" s="227">
        <v>3.2</v>
      </c>
      <c r="I211" s="228"/>
      <c r="J211" s="224"/>
      <c r="K211" s="224"/>
      <c r="L211" s="229"/>
      <c r="M211" s="230"/>
      <c r="N211" s="231"/>
      <c r="O211" s="231"/>
      <c r="P211" s="231"/>
      <c r="Q211" s="231"/>
      <c r="R211" s="231"/>
      <c r="S211" s="231"/>
      <c r="T211" s="232"/>
      <c r="AT211" s="233" t="s">
        <v>182</v>
      </c>
      <c r="AU211" s="233" t="s">
        <v>82</v>
      </c>
      <c r="AV211" s="14" t="s">
        <v>181</v>
      </c>
      <c r="AW211" s="14" t="s">
        <v>31</v>
      </c>
      <c r="AX211" s="14" t="s">
        <v>82</v>
      </c>
      <c r="AY211" s="233" t="s">
        <v>175</v>
      </c>
    </row>
    <row r="212" spans="1:65" s="2" customFormat="1" ht="21.75" customHeight="1">
      <c r="A212" s="34"/>
      <c r="B212" s="35"/>
      <c r="C212" s="184" t="s">
        <v>222</v>
      </c>
      <c r="D212" s="184" t="s">
        <v>176</v>
      </c>
      <c r="E212" s="185" t="s">
        <v>295</v>
      </c>
      <c r="F212" s="186" t="s">
        <v>296</v>
      </c>
      <c r="G212" s="187" t="s">
        <v>259</v>
      </c>
      <c r="H212" s="188">
        <v>0.64</v>
      </c>
      <c r="I212" s="189"/>
      <c r="J212" s="190">
        <f>ROUND(I212*H212,2)</f>
        <v>0</v>
      </c>
      <c r="K212" s="186" t="s">
        <v>1</v>
      </c>
      <c r="L212" s="191"/>
      <c r="M212" s="192" t="s">
        <v>1</v>
      </c>
      <c r="N212" s="193" t="s">
        <v>40</v>
      </c>
      <c r="O212" s="71"/>
      <c r="P212" s="194">
        <f>O212*H212</f>
        <v>0</v>
      </c>
      <c r="Q212" s="194">
        <v>0</v>
      </c>
      <c r="R212" s="194">
        <f>Q212*H212</f>
        <v>0</v>
      </c>
      <c r="S212" s="194">
        <v>0</v>
      </c>
      <c r="T212" s="195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6" t="s">
        <v>180</v>
      </c>
      <c r="AT212" s="196" t="s">
        <v>176</v>
      </c>
      <c r="AU212" s="196" t="s">
        <v>82</v>
      </c>
      <c r="AY212" s="17" t="s">
        <v>175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7" t="s">
        <v>82</v>
      </c>
      <c r="BK212" s="197">
        <f>ROUND(I212*H212,2)</f>
        <v>0</v>
      </c>
      <c r="BL212" s="17" t="s">
        <v>181</v>
      </c>
      <c r="BM212" s="196" t="s">
        <v>328</v>
      </c>
    </row>
    <row r="213" spans="1:65" s="13" customFormat="1" ht="11.25">
      <c r="B213" s="213"/>
      <c r="C213" s="214"/>
      <c r="D213" s="200" t="s">
        <v>182</v>
      </c>
      <c r="E213" s="215" t="s">
        <v>1</v>
      </c>
      <c r="F213" s="216" t="s">
        <v>265</v>
      </c>
      <c r="G213" s="214"/>
      <c r="H213" s="215" t="s">
        <v>1</v>
      </c>
      <c r="I213" s="217"/>
      <c r="J213" s="214"/>
      <c r="K213" s="214"/>
      <c r="L213" s="218"/>
      <c r="M213" s="219"/>
      <c r="N213" s="220"/>
      <c r="O213" s="220"/>
      <c r="P213" s="220"/>
      <c r="Q213" s="220"/>
      <c r="R213" s="220"/>
      <c r="S213" s="220"/>
      <c r="T213" s="221"/>
      <c r="AT213" s="222" t="s">
        <v>182</v>
      </c>
      <c r="AU213" s="222" t="s">
        <v>82</v>
      </c>
      <c r="AV213" s="13" t="s">
        <v>82</v>
      </c>
      <c r="AW213" s="13" t="s">
        <v>31</v>
      </c>
      <c r="AX213" s="13" t="s">
        <v>75</v>
      </c>
      <c r="AY213" s="222" t="s">
        <v>175</v>
      </c>
    </row>
    <row r="214" spans="1:65" s="12" customFormat="1" ht="11.25">
      <c r="B214" s="198"/>
      <c r="C214" s="199"/>
      <c r="D214" s="200" t="s">
        <v>182</v>
      </c>
      <c r="E214" s="201" t="s">
        <v>1</v>
      </c>
      <c r="F214" s="202" t="s">
        <v>297</v>
      </c>
      <c r="G214" s="199"/>
      <c r="H214" s="203">
        <v>0.64</v>
      </c>
      <c r="I214" s="204"/>
      <c r="J214" s="199"/>
      <c r="K214" s="199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182</v>
      </c>
      <c r="AU214" s="209" t="s">
        <v>82</v>
      </c>
      <c r="AV214" s="12" t="s">
        <v>84</v>
      </c>
      <c r="AW214" s="12" t="s">
        <v>31</v>
      </c>
      <c r="AX214" s="12" t="s">
        <v>75</v>
      </c>
      <c r="AY214" s="209" t="s">
        <v>175</v>
      </c>
    </row>
    <row r="215" spans="1:65" s="14" customFormat="1" ht="11.25">
      <c r="B215" s="223"/>
      <c r="C215" s="224"/>
      <c r="D215" s="200" t="s">
        <v>182</v>
      </c>
      <c r="E215" s="225" t="s">
        <v>1</v>
      </c>
      <c r="F215" s="226" t="s">
        <v>253</v>
      </c>
      <c r="G215" s="224"/>
      <c r="H215" s="227">
        <v>0.64</v>
      </c>
      <c r="I215" s="228"/>
      <c r="J215" s="224"/>
      <c r="K215" s="224"/>
      <c r="L215" s="229"/>
      <c r="M215" s="230"/>
      <c r="N215" s="231"/>
      <c r="O215" s="231"/>
      <c r="P215" s="231"/>
      <c r="Q215" s="231"/>
      <c r="R215" s="231"/>
      <c r="S215" s="231"/>
      <c r="T215" s="232"/>
      <c r="AT215" s="233" t="s">
        <v>182</v>
      </c>
      <c r="AU215" s="233" t="s">
        <v>82</v>
      </c>
      <c r="AV215" s="14" t="s">
        <v>181</v>
      </c>
      <c r="AW215" s="14" t="s">
        <v>31</v>
      </c>
      <c r="AX215" s="14" t="s">
        <v>82</v>
      </c>
      <c r="AY215" s="233" t="s">
        <v>175</v>
      </c>
    </row>
    <row r="216" spans="1:65" s="2" customFormat="1" ht="33" customHeight="1">
      <c r="A216" s="34"/>
      <c r="B216" s="35"/>
      <c r="C216" s="184" t="s">
        <v>7</v>
      </c>
      <c r="D216" s="184" t="s">
        <v>176</v>
      </c>
      <c r="E216" s="185" t="s">
        <v>270</v>
      </c>
      <c r="F216" s="186" t="s">
        <v>271</v>
      </c>
      <c r="G216" s="187" t="s">
        <v>179</v>
      </c>
      <c r="H216" s="188">
        <v>96</v>
      </c>
      <c r="I216" s="189"/>
      <c r="J216" s="190">
        <f>ROUND(I216*H216,2)</f>
        <v>0</v>
      </c>
      <c r="K216" s="186" t="s">
        <v>1</v>
      </c>
      <c r="L216" s="191"/>
      <c r="M216" s="192" t="s">
        <v>1</v>
      </c>
      <c r="N216" s="193" t="s">
        <v>40</v>
      </c>
      <c r="O216" s="71"/>
      <c r="P216" s="194">
        <f>O216*H216</f>
        <v>0</v>
      </c>
      <c r="Q216" s="194">
        <v>0</v>
      </c>
      <c r="R216" s="194">
        <f>Q216*H216</f>
        <v>0</v>
      </c>
      <c r="S216" s="194">
        <v>0</v>
      </c>
      <c r="T216" s="195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6" t="s">
        <v>180</v>
      </c>
      <c r="AT216" s="196" t="s">
        <v>176</v>
      </c>
      <c r="AU216" s="196" t="s">
        <v>82</v>
      </c>
      <c r="AY216" s="17" t="s">
        <v>175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7" t="s">
        <v>82</v>
      </c>
      <c r="BK216" s="197">
        <f>ROUND(I216*H216,2)</f>
        <v>0</v>
      </c>
      <c r="BL216" s="17" t="s">
        <v>181</v>
      </c>
      <c r="BM216" s="196" t="s">
        <v>332</v>
      </c>
    </row>
    <row r="217" spans="1:65" s="13" customFormat="1" ht="11.25">
      <c r="B217" s="213"/>
      <c r="C217" s="214"/>
      <c r="D217" s="200" t="s">
        <v>182</v>
      </c>
      <c r="E217" s="215" t="s">
        <v>1</v>
      </c>
      <c r="F217" s="216" t="s">
        <v>272</v>
      </c>
      <c r="G217" s="214"/>
      <c r="H217" s="215" t="s">
        <v>1</v>
      </c>
      <c r="I217" s="217"/>
      <c r="J217" s="214"/>
      <c r="K217" s="214"/>
      <c r="L217" s="218"/>
      <c r="M217" s="219"/>
      <c r="N217" s="220"/>
      <c r="O217" s="220"/>
      <c r="P217" s="220"/>
      <c r="Q217" s="220"/>
      <c r="R217" s="220"/>
      <c r="S217" s="220"/>
      <c r="T217" s="221"/>
      <c r="AT217" s="222" t="s">
        <v>182</v>
      </c>
      <c r="AU217" s="222" t="s">
        <v>82</v>
      </c>
      <c r="AV217" s="13" t="s">
        <v>82</v>
      </c>
      <c r="AW217" s="13" t="s">
        <v>31</v>
      </c>
      <c r="AX217" s="13" t="s">
        <v>75</v>
      </c>
      <c r="AY217" s="222" t="s">
        <v>175</v>
      </c>
    </row>
    <row r="218" spans="1:65" s="12" customFormat="1" ht="11.25">
      <c r="B218" s="198"/>
      <c r="C218" s="199"/>
      <c r="D218" s="200" t="s">
        <v>182</v>
      </c>
      <c r="E218" s="201" t="s">
        <v>1</v>
      </c>
      <c r="F218" s="202" t="s">
        <v>298</v>
      </c>
      <c r="G218" s="199"/>
      <c r="H218" s="203">
        <v>96</v>
      </c>
      <c r="I218" s="204"/>
      <c r="J218" s="199"/>
      <c r="K218" s="199"/>
      <c r="L218" s="205"/>
      <c r="M218" s="206"/>
      <c r="N218" s="207"/>
      <c r="O218" s="207"/>
      <c r="P218" s="207"/>
      <c r="Q218" s="207"/>
      <c r="R218" s="207"/>
      <c r="S218" s="207"/>
      <c r="T218" s="208"/>
      <c r="AT218" s="209" t="s">
        <v>182</v>
      </c>
      <c r="AU218" s="209" t="s">
        <v>82</v>
      </c>
      <c r="AV218" s="12" t="s">
        <v>84</v>
      </c>
      <c r="AW218" s="12" t="s">
        <v>31</v>
      </c>
      <c r="AX218" s="12" t="s">
        <v>75</v>
      </c>
      <c r="AY218" s="209" t="s">
        <v>175</v>
      </c>
    </row>
    <row r="219" spans="1:65" s="14" customFormat="1" ht="11.25">
      <c r="B219" s="223"/>
      <c r="C219" s="224"/>
      <c r="D219" s="200" t="s">
        <v>182</v>
      </c>
      <c r="E219" s="225" t="s">
        <v>1</v>
      </c>
      <c r="F219" s="226" t="s">
        <v>253</v>
      </c>
      <c r="G219" s="224"/>
      <c r="H219" s="227">
        <v>96</v>
      </c>
      <c r="I219" s="228"/>
      <c r="J219" s="224"/>
      <c r="K219" s="224"/>
      <c r="L219" s="229"/>
      <c r="M219" s="230"/>
      <c r="N219" s="231"/>
      <c r="O219" s="231"/>
      <c r="P219" s="231"/>
      <c r="Q219" s="231"/>
      <c r="R219" s="231"/>
      <c r="S219" s="231"/>
      <c r="T219" s="232"/>
      <c r="AT219" s="233" t="s">
        <v>182</v>
      </c>
      <c r="AU219" s="233" t="s">
        <v>82</v>
      </c>
      <c r="AV219" s="14" t="s">
        <v>181</v>
      </c>
      <c r="AW219" s="14" t="s">
        <v>31</v>
      </c>
      <c r="AX219" s="14" t="s">
        <v>82</v>
      </c>
      <c r="AY219" s="233" t="s">
        <v>175</v>
      </c>
    </row>
    <row r="220" spans="1:65" s="2" customFormat="1" ht="21.75" customHeight="1">
      <c r="A220" s="34"/>
      <c r="B220" s="35"/>
      <c r="C220" s="184" t="s">
        <v>227</v>
      </c>
      <c r="D220" s="184" t="s">
        <v>176</v>
      </c>
      <c r="E220" s="185" t="s">
        <v>274</v>
      </c>
      <c r="F220" s="186" t="s">
        <v>275</v>
      </c>
      <c r="G220" s="187" t="s">
        <v>179</v>
      </c>
      <c r="H220" s="188">
        <v>96</v>
      </c>
      <c r="I220" s="189"/>
      <c r="J220" s="190">
        <f>ROUND(I220*H220,2)</f>
        <v>0</v>
      </c>
      <c r="K220" s="186" t="s">
        <v>1</v>
      </c>
      <c r="L220" s="191"/>
      <c r="M220" s="192" t="s">
        <v>1</v>
      </c>
      <c r="N220" s="193" t="s">
        <v>40</v>
      </c>
      <c r="O220" s="71"/>
      <c r="P220" s="194">
        <f>O220*H220</f>
        <v>0</v>
      </c>
      <c r="Q220" s="194">
        <v>0</v>
      </c>
      <c r="R220" s="194">
        <f>Q220*H220</f>
        <v>0</v>
      </c>
      <c r="S220" s="194">
        <v>0</v>
      </c>
      <c r="T220" s="195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6" t="s">
        <v>180</v>
      </c>
      <c r="AT220" s="196" t="s">
        <v>176</v>
      </c>
      <c r="AU220" s="196" t="s">
        <v>82</v>
      </c>
      <c r="AY220" s="17" t="s">
        <v>175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7" t="s">
        <v>82</v>
      </c>
      <c r="BK220" s="197">
        <f>ROUND(I220*H220,2)</f>
        <v>0</v>
      </c>
      <c r="BL220" s="17" t="s">
        <v>181</v>
      </c>
      <c r="BM220" s="196" t="s">
        <v>336</v>
      </c>
    </row>
    <row r="221" spans="1:65" s="13" customFormat="1" ht="11.25">
      <c r="B221" s="213"/>
      <c r="C221" s="214"/>
      <c r="D221" s="200" t="s">
        <v>182</v>
      </c>
      <c r="E221" s="215" t="s">
        <v>1</v>
      </c>
      <c r="F221" s="216" t="s">
        <v>272</v>
      </c>
      <c r="G221" s="214"/>
      <c r="H221" s="215" t="s">
        <v>1</v>
      </c>
      <c r="I221" s="217"/>
      <c r="J221" s="214"/>
      <c r="K221" s="214"/>
      <c r="L221" s="218"/>
      <c r="M221" s="219"/>
      <c r="N221" s="220"/>
      <c r="O221" s="220"/>
      <c r="P221" s="220"/>
      <c r="Q221" s="220"/>
      <c r="R221" s="220"/>
      <c r="S221" s="220"/>
      <c r="T221" s="221"/>
      <c r="AT221" s="222" t="s">
        <v>182</v>
      </c>
      <c r="AU221" s="222" t="s">
        <v>82</v>
      </c>
      <c r="AV221" s="13" t="s">
        <v>82</v>
      </c>
      <c r="AW221" s="13" t="s">
        <v>31</v>
      </c>
      <c r="AX221" s="13" t="s">
        <v>75</v>
      </c>
      <c r="AY221" s="222" t="s">
        <v>175</v>
      </c>
    </row>
    <row r="222" spans="1:65" s="12" customFormat="1" ht="11.25">
      <c r="B222" s="198"/>
      <c r="C222" s="199"/>
      <c r="D222" s="200" t="s">
        <v>182</v>
      </c>
      <c r="E222" s="201" t="s">
        <v>1</v>
      </c>
      <c r="F222" s="202" t="s">
        <v>298</v>
      </c>
      <c r="G222" s="199"/>
      <c r="H222" s="203">
        <v>96</v>
      </c>
      <c r="I222" s="204"/>
      <c r="J222" s="199"/>
      <c r="K222" s="199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182</v>
      </c>
      <c r="AU222" s="209" t="s">
        <v>82</v>
      </c>
      <c r="AV222" s="12" t="s">
        <v>84</v>
      </c>
      <c r="AW222" s="12" t="s">
        <v>31</v>
      </c>
      <c r="AX222" s="12" t="s">
        <v>75</v>
      </c>
      <c r="AY222" s="209" t="s">
        <v>175</v>
      </c>
    </row>
    <row r="223" spans="1:65" s="14" customFormat="1" ht="11.25">
      <c r="B223" s="223"/>
      <c r="C223" s="224"/>
      <c r="D223" s="200" t="s">
        <v>182</v>
      </c>
      <c r="E223" s="225" t="s">
        <v>1</v>
      </c>
      <c r="F223" s="226" t="s">
        <v>253</v>
      </c>
      <c r="G223" s="224"/>
      <c r="H223" s="227">
        <v>96</v>
      </c>
      <c r="I223" s="228"/>
      <c r="J223" s="224"/>
      <c r="K223" s="224"/>
      <c r="L223" s="229"/>
      <c r="M223" s="230"/>
      <c r="N223" s="231"/>
      <c r="O223" s="231"/>
      <c r="P223" s="231"/>
      <c r="Q223" s="231"/>
      <c r="R223" s="231"/>
      <c r="S223" s="231"/>
      <c r="T223" s="232"/>
      <c r="AT223" s="233" t="s">
        <v>182</v>
      </c>
      <c r="AU223" s="233" t="s">
        <v>82</v>
      </c>
      <c r="AV223" s="14" t="s">
        <v>181</v>
      </c>
      <c r="AW223" s="14" t="s">
        <v>31</v>
      </c>
      <c r="AX223" s="14" t="s">
        <v>82</v>
      </c>
      <c r="AY223" s="233" t="s">
        <v>175</v>
      </c>
    </row>
    <row r="224" spans="1:65" s="2" customFormat="1" ht="16.5" customHeight="1">
      <c r="A224" s="34"/>
      <c r="B224" s="35"/>
      <c r="C224" s="184" t="s">
        <v>339</v>
      </c>
      <c r="D224" s="184" t="s">
        <v>176</v>
      </c>
      <c r="E224" s="185" t="s">
        <v>276</v>
      </c>
      <c r="F224" s="186" t="s">
        <v>277</v>
      </c>
      <c r="G224" s="187" t="s">
        <v>278</v>
      </c>
      <c r="H224" s="188">
        <v>57.6</v>
      </c>
      <c r="I224" s="189"/>
      <c r="J224" s="190">
        <f>ROUND(I224*H224,2)</f>
        <v>0</v>
      </c>
      <c r="K224" s="186" t="s">
        <v>1</v>
      </c>
      <c r="L224" s="191"/>
      <c r="M224" s="192" t="s">
        <v>1</v>
      </c>
      <c r="N224" s="193" t="s">
        <v>40</v>
      </c>
      <c r="O224" s="71"/>
      <c r="P224" s="194">
        <f>O224*H224</f>
        <v>0</v>
      </c>
      <c r="Q224" s="194">
        <v>0</v>
      </c>
      <c r="R224" s="194">
        <f>Q224*H224</f>
        <v>0</v>
      </c>
      <c r="S224" s="194">
        <v>0</v>
      </c>
      <c r="T224" s="195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6" t="s">
        <v>180</v>
      </c>
      <c r="AT224" s="196" t="s">
        <v>176</v>
      </c>
      <c r="AU224" s="196" t="s">
        <v>82</v>
      </c>
      <c r="AY224" s="17" t="s">
        <v>175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7" t="s">
        <v>82</v>
      </c>
      <c r="BK224" s="197">
        <f>ROUND(I224*H224,2)</f>
        <v>0</v>
      </c>
      <c r="BL224" s="17" t="s">
        <v>181</v>
      </c>
      <c r="BM224" s="196" t="s">
        <v>342</v>
      </c>
    </row>
    <row r="225" spans="1:65" s="13" customFormat="1" ht="11.25">
      <c r="B225" s="213"/>
      <c r="C225" s="214"/>
      <c r="D225" s="200" t="s">
        <v>182</v>
      </c>
      <c r="E225" s="215" t="s">
        <v>1</v>
      </c>
      <c r="F225" s="216" t="s">
        <v>279</v>
      </c>
      <c r="G225" s="214"/>
      <c r="H225" s="215" t="s">
        <v>1</v>
      </c>
      <c r="I225" s="217"/>
      <c r="J225" s="214"/>
      <c r="K225" s="214"/>
      <c r="L225" s="218"/>
      <c r="M225" s="219"/>
      <c r="N225" s="220"/>
      <c r="O225" s="220"/>
      <c r="P225" s="220"/>
      <c r="Q225" s="220"/>
      <c r="R225" s="220"/>
      <c r="S225" s="220"/>
      <c r="T225" s="221"/>
      <c r="AT225" s="222" t="s">
        <v>182</v>
      </c>
      <c r="AU225" s="222" t="s">
        <v>82</v>
      </c>
      <c r="AV225" s="13" t="s">
        <v>82</v>
      </c>
      <c r="AW225" s="13" t="s">
        <v>31</v>
      </c>
      <c r="AX225" s="13" t="s">
        <v>75</v>
      </c>
      <c r="AY225" s="222" t="s">
        <v>175</v>
      </c>
    </row>
    <row r="226" spans="1:65" s="12" customFormat="1" ht="11.25">
      <c r="B226" s="198"/>
      <c r="C226" s="199"/>
      <c r="D226" s="200" t="s">
        <v>182</v>
      </c>
      <c r="E226" s="201" t="s">
        <v>1</v>
      </c>
      <c r="F226" s="202" t="s">
        <v>302</v>
      </c>
      <c r="G226" s="199"/>
      <c r="H226" s="203">
        <v>57.6</v>
      </c>
      <c r="I226" s="204"/>
      <c r="J226" s="199"/>
      <c r="K226" s="199"/>
      <c r="L226" s="205"/>
      <c r="M226" s="206"/>
      <c r="N226" s="207"/>
      <c r="O226" s="207"/>
      <c r="P226" s="207"/>
      <c r="Q226" s="207"/>
      <c r="R226" s="207"/>
      <c r="S226" s="207"/>
      <c r="T226" s="208"/>
      <c r="AT226" s="209" t="s">
        <v>182</v>
      </c>
      <c r="AU226" s="209" t="s">
        <v>82</v>
      </c>
      <c r="AV226" s="12" t="s">
        <v>84</v>
      </c>
      <c r="AW226" s="12" t="s">
        <v>31</v>
      </c>
      <c r="AX226" s="12" t="s">
        <v>75</v>
      </c>
      <c r="AY226" s="209" t="s">
        <v>175</v>
      </c>
    </row>
    <row r="227" spans="1:65" s="14" customFormat="1" ht="11.25">
      <c r="B227" s="223"/>
      <c r="C227" s="224"/>
      <c r="D227" s="200" t="s">
        <v>182</v>
      </c>
      <c r="E227" s="225" t="s">
        <v>1</v>
      </c>
      <c r="F227" s="226" t="s">
        <v>253</v>
      </c>
      <c r="G227" s="224"/>
      <c r="H227" s="227">
        <v>57.6</v>
      </c>
      <c r="I227" s="228"/>
      <c r="J227" s="224"/>
      <c r="K227" s="224"/>
      <c r="L227" s="229"/>
      <c r="M227" s="230"/>
      <c r="N227" s="231"/>
      <c r="O227" s="231"/>
      <c r="P227" s="231"/>
      <c r="Q227" s="231"/>
      <c r="R227" s="231"/>
      <c r="S227" s="231"/>
      <c r="T227" s="232"/>
      <c r="AT227" s="233" t="s">
        <v>182</v>
      </c>
      <c r="AU227" s="233" t="s">
        <v>82</v>
      </c>
      <c r="AV227" s="14" t="s">
        <v>181</v>
      </c>
      <c r="AW227" s="14" t="s">
        <v>31</v>
      </c>
      <c r="AX227" s="14" t="s">
        <v>82</v>
      </c>
      <c r="AY227" s="233" t="s">
        <v>175</v>
      </c>
    </row>
    <row r="228" spans="1:65" s="2" customFormat="1" ht="24.2" customHeight="1">
      <c r="A228" s="34"/>
      <c r="B228" s="35"/>
      <c r="C228" s="184" t="s">
        <v>231</v>
      </c>
      <c r="D228" s="184" t="s">
        <v>176</v>
      </c>
      <c r="E228" s="185" t="s">
        <v>313</v>
      </c>
      <c r="F228" s="186" t="s">
        <v>314</v>
      </c>
      <c r="G228" s="187" t="s">
        <v>315</v>
      </c>
      <c r="H228" s="188">
        <v>0.96</v>
      </c>
      <c r="I228" s="189"/>
      <c r="J228" s="190">
        <f>ROUND(I228*H228,2)</f>
        <v>0</v>
      </c>
      <c r="K228" s="186" t="s">
        <v>1</v>
      </c>
      <c r="L228" s="191"/>
      <c r="M228" s="192" t="s">
        <v>1</v>
      </c>
      <c r="N228" s="193" t="s">
        <v>40</v>
      </c>
      <c r="O228" s="71"/>
      <c r="P228" s="194">
        <f>O228*H228</f>
        <v>0</v>
      </c>
      <c r="Q228" s="194">
        <v>0</v>
      </c>
      <c r="R228" s="194">
        <f>Q228*H228</f>
        <v>0</v>
      </c>
      <c r="S228" s="194">
        <v>0</v>
      </c>
      <c r="T228" s="195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6" t="s">
        <v>180</v>
      </c>
      <c r="AT228" s="196" t="s">
        <v>176</v>
      </c>
      <c r="AU228" s="196" t="s">
        <v>82</v>
      </c>
      <c r="AY228" s="17" t="s">
        <v>175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7" t="s">
        <v>82</v>
      </c>
      <c r="BK228" s="197">
        <f>ROUND(I228*H228,2)</f>
        <v>0</v>
      </c>
      <c r="BL228" s="17" t="s">
        <v>181</v>
      </c>
      <c r="BM228" s="196" t="s">
        <v>348</v>
      </c>
    </row>
    <row r="229" spans="1:65" s="13" customFormat="1" ht="11.25">
      <c r="B229" s="213"/>
      <c r="C229" s="214"/>
      <c r="D229" s="200" t="s">
        <v>182</v>
      </c>
      <c r="E229" s="215" t="s">
        <v>1</v>
      </c>
      <c r="F229" s="216" t="s">
        <v>712</v>
      </c>
      <c r="G229" s="214"/>
      <c r="H229" s="215" t="s">
        <v>1</v>
      </c>
      <c r="I229" s="217"/>
      <c r="J229" s="214"/>
      <c r="K229" s="214"/>
      <c r="L229" s="218"/>
      <c r="M229" s="219"/>
      <c r="N229" s="220"/>
      <c r="O229" s="220"/>
      <c r="P229" s="220"/>
      <c r="Q229" s="220"/>
      <c r="R229" s="220"/>
      <c r="S229" s="220"/>
      <c r="T229" s="221"/>
      <c r="AT229" s="222" t="s">
        <v>182</v>
      </c>
      <c r="AU229" s="222" t="s">
        <v>82</v>
      </c>
      <c r="AV229" s="13" t="s">
        <v>82</v>
      </c>
      <c r="AW229" s="13" t="s">
        <v>31</v>
      </c>
      <c r="AX229" s="13" t="s">
        <v>75</v>
      </c>
      <c r="AY229" s="222" t="s">
        <v>175</v>
      </c>
    </row>
    <row r="230" spans="1:65" s="12" customFormat="1" ht="11.25">
      <c r="B230" s="198"/>
      <c r="C230" s="199"/>
      <c r="D230" s="200" t="s">
        <v>182</v>
      </c>
      <c r="E230" s="201" t="s">
        <v>1</v>
      </c>
      <c r="F230" s="202" t="s">
        <v>708</v>
      </c>
      <c r="G230" s="199"/>
      <c r="H230" s="203">
        <v>0.96</v>
      </c>
      <c r="I230" s="204"/>
      <c r="J230" s="199"/>
      <c r="K230" s="199"/>
      <c r="L230" s="205"/>
      <c r="M230" s="206"/>
      <c r="N230" s="207"/>
      <c r="O230" s="207"/>
      <c r="P230" s="207"/>
      <c r="Q230" s="207"/>
      <c r="R230" s="207"/>
      <c r="S230" s="207"/>
      <c r="T230" s="208"/>
      <c r="AT230" s="209" t="s">
        <v>182</v>
      </c>
      <c r="AU230" s="209" t="s">
        <v>82</v>
      </c>
      <c r="AV230" s="12" t="s">
        <v>84</v>
      </c>
      <c r="AW230" s="12" t="s">
        <v>31</v>
      </c>
      <c r="AX230" s="12" t="s">
        <v>75</v>
      </c>
      <c r="AY230" s="209" t="s">
        <v>175</v>
      </c>
    </row>
    <row r="231" spans="1:65" s="14" customFormat="1" ht="11.25">
      <c r="B231" s="223"/>
      <c r="C231" s="224"/>
      <c r="D231" s="200" t="s">
        <v>182</v>
      </c>
      <c r="E231" s="225" t="s">
        <v>1</v>
      </c>
      <c r="F231" s="226" t="s">
        <v>253</v>
      </c>
      <c r="G231" s="224"/>
      <c r="H231" s="227">
        <v>0.96</v>
      </c>
      <c r="I231" s="228"/>
      <c r="J231" s="224"/>
      <c r="K231" s="224"/>
      <c r="L231" s="229"/>
      <c r="M231" s="230"/>
      <c r="N231" s="231"/>
      <c r="O231" s="231"/>
      <c r="P231" s="231"/>
      <c r="Q231" s="231"/>
      <c r="R231" s="231"/>
      <c r="S231" s="231"/>
      <c r="T231" s="232"/>
      <c r="AT231" s="233" t="s">
        <v>182</v>
      </c>
      <c r="AU231" s="233" t="s">
        <v>82</v>
      </c>
      <c r="AV231" s="14" t="s">
        <v>181</v>
      </c>
      <c r="AW231" s="14" t="s">
        <v>31</v>
      </c>
      <c r="AX231" s="14" t="s">
        <v>82</v>
      </c>
      <c r="AY231" s="233" t="s">
        <v>175</v>
      </c>
    </row>
    <row r="232" spans="1:65" s="2" customFormat="1" ht="21.75" customHeight="1">
      <c r="A232" s="34"/>
      <c r="B232" s="35"/>
      <c r="C232" s="184" t="s">
        <v>349</v>
      </c>
      <c r="D232" s="184" t="s">
        <v>176</v>
      </c>
      <c r="E232" s="185" t="s">
        <v>320</v>
      </c>
      <c r="F232" s="186" t="s">
        <v>321</v>
      </c>
      <c r="G232" s="187" t="s">
        <v>250</v>
      </c>
      <c r="H232" s="188">
        <v>3200</v>
      </c>
      <c r="I232" s="189"/>
      <c r="J232" s="190">
        <f>ROUND(I232*H232,2)</f>
        <v>0</v>
      </c>
      <c r="K232" s="186" t="s">
        <v>1</v>
      </c>
      <c r="L232" s="191"/>
      <c r="M232" s="192" t="s">
        <v>1</v>
      </c>
      <c r="N232" s="193" t="s">
        <v>40</v>
      </c>
      <c r="O232" s="71"/>
      <c r="P232" s="194">
        <f>O232*H232</f>
        <v>0</v>
      </c>
      <c r="Q232" s="194">
        <v>0</v>
      </c>
      <c r="R232" s="194">
        <f>Q232*H232</f>
        <v>0</v>
      </c>
      <c r="S232" s="194">
        <v>0</v>
      </c>
      <c r="T232" s="195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6" t="s">
        <v>180</v>
      </c>
      <c r="AT232" s="196" t="s">
        <v>176</v>
      </c>
      <c r="AU232" s="196" t="s">
        <v>82</v>
      </c>
      <c r="AY232" s="17" t="s">
        <v>175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7" t="s">
        <v>82</v>
      </c>
      <c r="BK232" s="197">
        <f>ROUND(I232*H232,2)</f>
        <v>0</v>
      </c>
      <c r="BL232" s="17" t="s">
        <v>181</v>
      </c>
      <c r="BM232" s="196" t="s">
        <v>352</v>
      </c>
    </row>
    <row r="233" spans="1:65" s="13" customFormat="1" ht="11.25">
      <c r="B233" s="213"/>
      <c r="C233" s="214"/>
      <c r="D233" s="200" t="s">
        <v>182</v>
      </c>
      <c r="E233" s="215" t="s">
        <v>1</v>
      </c>
      <c r="F233" s="216" t="s">
        <v>288</v>
      </c>
      <c r="G233" s="214"/>
      <c r="H233" s="215" t="s">
        <v>1</v>
      </c>
      <c r="I233" s="217"/>
      <c r="J233" s="214"/>
      <c r="K233" s="214"/>
      <c r="L233" s="218"/>
      <c r="M233" s="219"/>
      <c r="N233" s="220"/>
      <c r="O233" s="220"/>
      <c r="P233" s="220"/>
      <c r="Q233" s="220"/>
      <c r="R233" s="220"/>
      <c r="S233" s="220"/>
      <c r="T233" s="221"/>
      <c r="AT233" s="222" t="s">
        <v>182</v>
      </c>
      <c r="AU233" s="222" t="s">
        <v>82</v>
      </c>
      <c r="AV233" s="13" t="s">
        <v>82</v>
      </c>
      <c r="AW233" s="13" t="s">
        <v>31</v>
      </c>
      <c r="AX233" s="13" t="s">
        <v>75</v>
      </c>
      <c r="AY233" s="222" t="s">
        <v>175</v>
      </c>
    </row>
    <row r="234" spans="1:65" s="12" customFormat="1" ht="11.25">
      <c r="B234" s="198"/>
      <c r="C234" s="199"/>
      <c r="D234" s="200" t="s">
        <v>182</v>
      </c>
      <c r="E234" s="201" t="s">
        <v>1</v>
      </c>
      <c r="F234" s="202" t="s">
        <v>323</v>
      </c>
      <c r="G234" s="199"/>
      <c r="H234" s="203">
        <v>3200</v>
      </c>
      <c r="I234" s="204"/>
      <c r="J234" s="199"/>
      <c r="K234" s="199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182</v>
      </c>
      <c r="AU234" s="209" t="s">
        <v>82</v>
      </c>
      <c r="AV234" s="12" t="s">
        <v>84</v>
      </c>
      <c r="AW234" s="12" t="s">
        <v>31</v>
      </c>
      <c r="AX234" s="12" t="s">
        <v>75</v>
      </c>
      <c r="AY234" s="209" t="s">
        <v>175</v>
      </c>
    </row>
    <row r="235" spans="1:65" s="14" customFormat="1" ht="11.25">
      <c r="B235" s="223"/>
      <c r="C235" s="224"/>
      <c r="D235" s="200" t="s">
        <v>182</v>
      </c>
      <c r="E235" s="225" t="s">
        <v>1</v>
      </c>
      <c r="F235" s="226" t="s">
        <v>253</v>
      </c>
      <c r="G235" s="224"/>
      <c r="H235" s="227">
        <v>3200</v>
      </c>
      <c r="I235" s="228"/>
      <c r="J235" s="224"/>
      <c r="K235" s="224"/>
      <c r="L235" s="229"/>
      <c r="M235" s="230"/>
      <c r="N235" s="231"/>
      <c r="O235" s="231"/>
      <c r="P235" s="231"/>
      <c r="Q235" s="231"/>
      <c r="R235" s="231"/>
      <c r="S235" s="231"/>
      <c r="T235" s="232"/>
      <c r="AT235" s="233" t="s">
        <v>182</v>
      </c>
      <c r="AU235" s="233" t="s">
        <v>82</v>
      </c>
      <c r="AV235" s="14" t="s">
        <v>181</v>
      </c>
      <c r="AW235" s="14" t="s">
        <v>31</v>
      </c>
      <c r="AX235" s="14" t="s">
        <v>82</v>
      </c>
      <c r="AY235" s="233" t="s">
        <v>175</v>
      </c>
    </row>
    <row r="236" spans="1:65" s="11" customFormat="1" ht="25.9" customHeight="1">
      <c r="B236" s="170"/>
      <c r="C236" s="171"/>
      <c r="D236" s="172" t="s">
        <v>74</v>
      </c>
      <c r="E236" s="173" t="s">
        <v>344</v>
      </c>
      <c r="F236" s="173" t="s">
        <v>325</v>
      </c>
      <c r="G236" s="171"/>
      <c r="H236" s="171"/>
      <c r="I236" s="174"/>
      <c r="J236" s="175">
        <f>BK236</f>
        <v>0</v>
      </c>
      <c r="K236" s="171"/>
      <c r="L236" s="176"/>
      <c r="M236" s="177"/>
      <c r="N236" s="178"/>
      <c r="O236" s="178"/>
      <c r="P236" s="179">
        <f>SUM(P237:P252)</f>
        <v>0</v>
      </c>
      <c r="Q236" s="178"/>
      <c r="R236" s="179">
        <f>SUM(R237:R252)</f>
        <v>0</v>
      </c>
      <c r="S236" s="178"/>
      <c r="T236" s="180">
        <f>SUM(T237:T252)</f>
        <v>0</v>
      </c>
      <c r="AR236" s="181" t="s">
        <v>82</v>
      </c>
      <c r="AT236" s="182" t="s">
        <v>74</v>
      </c>
      <c r="AU236" s="182" t="s">
        <v>75</v>
      </c>
      <c r="AY236" s="181" t="s">
        <v>175</v>
      </c>
      <c r="BK236" s="183">
        <f>SUM(BK237:BK252)</f>
        <v>0</v>
      </c>
    </row>
    <row r="237" spans="1:65" s="2" customFormat="1" ht="16.5" customHeight="1">
      <c r="A237" s="34"/>
      <c r="B237" s="35"/>
      <c r="C237" s="184" t="s">
        <v>236</v>
      </c>
      <c r="D237" s="184" t="s">
        <v>176</v>
      </c>
      <c r="E237" s="185" t="s">
        <v>326</v>
      </c>
      <c r="F237" s="186" t="s">
        <v>327</v>
      </c>
      <c r="G237" s="187" t="s">
        <v>259</v>
      </c>
      <c r="H237" s="188">
        <v>11.28</v>
      </c>
      <c r="I237" s="189"/>
      <c r="J237" s="190">
        <f>ROUND(I237*H237,2)</f>
        <v>0</v>
      </c>
      <c r="K237" s="186" t="s">
        <v>1</v>
      </c>
      <c r="L237" s="191"/>
      <c r="M237" s="192" t="s">
        <v>1</v>
      </c>
      <c r="N237" s="193" t="s">
        <v>40</v>
      </c>
      <c r="O237" s="71"/>
      <c r="P237" s="194">
        <f>O237*H237</f>
        <v>0</v>
      </c>
      <c r="Q237" s="194">
        <v>0</v>
      </c>
      <c r="R237" s="194">
        <f>Q237*H237</f>
        <v>0</v>
      </c>
      <c r="S237" s="194">
        <v>0</v>
      </c>
      <c r="T237" s="195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6" t="s">
        <v>180</v>
      </c>
      <c r="AT237" s="196" t="s">
        <v>176</v>
      </c>
      <c r="AU237" s="196" t="s">
        <v>82</v>
      </c>
      <c r="AY237" s="17" t="s">
        <v>175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7" t="s">
        <v>82</v>
      </c>
      <c r="BK237" s="197">
        <f>ROUND(I237*H237,2)</f>
        <v>0</v>
      </c>
      <c r="BL237" s="17" t="s">
        <v>181</v>
      </c>
      <c r="BM237" s="196" t="s">
        <v>355</v>
      </c>
    </row>
    <row r="238" spans="1:65" s="13" customFormat="1" ht="11.25">
      <c r="B238" s="213"/>
      <c r="C238" s="214"/>
      <c r="D238" s="200" t="s">
        <v>182</v>
      </c>
      <c r="E238" s="215" t="s">
        <v>1</v>
      </c>
      <c r="F238" s="216" t="s">
        <v>265</v>
      </c>
      <c r="G238" s="214"/>
      <c r="H238" s="215" t="s">
        <v>1</v>
      </c>
      <c r="I238" s="217"/>
      <c r="J238" s="214"/>
      <c r="K238" s="214"/>
      <c r="L238" s="218"/>
      <c r="M238" s="219"/>
      <c r="N238" s="220"/>
      <c r="O238" s="220"/>
      <c r="P238" s="220"/>
      <c r="Q238" s="220"/>
      <c r="R238" s="220"/>
      <c r="S238" s="220"/>
      <c r="T238" s="221"/>
      <c r="AT238" s="222" t="s">
        <v>182</v>
      </c>
      <c r="AU238" s="222" t="s">
        <v>82</v>
      </c>
      <c r="AV238" s="13" t="s">
        <v>82</v>
      </c>
      <c r="AW238" s="13" t="s">
        <v>31</v>
      </c>
      <c r="AX238" s="13" t="s">
        <v>75</v>
      </c>
      <c r="AY238" s="222" t="s">
        <v>175</v>
      </c>
    </row>
    <row r="239" spans="1:65" s="12" customFormat="1" ht="11.25">
      <c r="B239" s="198"/>
      <c r="C239" s="199"/>
      <c r="D239" s="200" t="s">
        <v>182</v>
      </c>
      <c r="E239" s="201" t="s">
        <v>1</v>
      </c>
      <c r="F239" s="202" t="s">
        <v>713</v>
      </c>
      <c r="G239" s="199"/>
      <c r="H239" s="203">
        <v>11.28</v>
      </c>
      <c r="I239" s="204"/>
      <c r="J239" s="199"/>
      <c r="K239" s="199"/>
      <c r="L239" s="205"/>
      <c r="M239" s="206"/>
      <c r="N239" s="207"/>
      <c r="O239" s="207"/>
      <c r="P239" s="207"/>
      <c r="Q239" s="207"/>
      <c r="R239" s="207"/>
      <c r="S239" s="207"/>
      <c r="T239" s="208"/>
      <c r="AT239" s="209" t="s">
        <v>182</v>
      </c>
      <c r="AU239" s="209" t="s">
        <v>82</v>
      </c>
      <c r="AV239" s="12" t="s">
        <v>84</v>
      </c>
      <c r="AW239" s="12" t="s">
        <v>31</v>
      </c>
      <c r="AX239" s="12" t="s">
        <v>75</v>
      </c>
      <c r="AY239" s="209" t="s">
        <v>175</v>
      </c>
    </row>
    <row r="240" spans="1:65" s="14" customFormat="1" ht="11.25">
      <c r="B240" s="223"/>
      <c r="C240" s="224"/>
      <c r="D240" s="200" t="s">
        <v>182</v>
      </c>
      <c r="E240" s="225" t="s">
        <v>1</v>
      </c>
      <c r="F240" s="226" t="s">
        <v>253</v>
      </c>
      <c r="G240" s="224"/>
      <c r="H240" s="227">
        <v>11.28</v>
      </c>
      <c r="I240" s="228"/>
      <c r="J240" s="224"/>
      <c r="K240" s="224"/>
      <c r="L240" s="229"/>
      <c r="M240" s="230"/>
      <c r="N240" s="231"/>
      <c r="O240" s="231"/>
      <c r="P240" s="231"/>
      <c r="Q240" s="231"/>
      <c r="R240" s="231"/>
      <c r="S240" s="231"/>
      <c r="T240" s="232"/>
      <c r="AT240" s="233" t="s">
        <v>182</v>
      </c>
      <c r="AU240" s="233" t="s">
        <v>82</v>
      </c>
      <c r="AV240" s="14" t="s">
        <v>181</v>
      </c>
      <c r="AW240" s="14" t="s">
        <v>31</v>
      </c>
      <c r="AX240" s="14" t="s">
        <v>82</v>
      </c>
      <c r="AY240" s="233" t="s">
        <v>175</v>
      </c>
    </row>
    <row r="241" spans="1:65" s="2" customFormat="1" ht="16.5" customHeight="1">
      <c r="A241" s="34"/>
      <c r="B241" s="35"/>
      <c r="C241" s="184" t="s">
        <v>356</v>
      </c>
      <c r="D241" s="184" t="s">
        <v>176</v>
      </c>
      <c r="E241" s="185" t="s">
        <v>330</v>
      </c>
      <c r="F241" s="186" t="s">
        <v>331</v>
      </c>
      <c r="G241" s="187" t="s">
        <v>179</v>
      </c>
      <c r="H241" s="188">
        <v>564</v>
      </c>
      <c r="I241" s="189"/>
      <c r="J241" s="190">
        <f>ROUND(I241*H241,2)</f>
        <v>0</v>
      </c>
      <c r="K241" s="186" t="s">
        <v>1</v>
      </c>
      <c r="L241" s="191"/>
      <c r="M241" s="192" t="s">
        <v>1</v>
      </c>
      <c r="N241" s="193" t="s">
        <v>40</v>
      </c>
      <c r="O241" s="71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6" t="s">
        <v>180</v>
      </c>
      <c r="AT241" s="196" t="s">
        <v>176</v>
      </c>
      <c r="AU241" s="196" t="s">
        <v>82</v>
      </c>
      <c r="AY241" s="17" t="s">
        <v>175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7" t="s">
        <v>82</v>
      </c>
      <c r="BK241" s="197">
        <f>ROUND(I241*H241,2)</f>
        <v>0</v>
      </c>
      <c r="BL241" s="17" t="s">
        <v>181</v>
      </c>
      <c r="BM241" s="196" t="s">
        <v>359</v>
      </c>
    </row>
    <row r="242" spans="1:65" s="13" customFormat="1" ht="11.25">
      <c r="B242" s="213"/>
      <c r="C242" s="214"/>
      <c r="D242" s="200" t="s">
        <v>182</v>
      </c>
      <c r="E242" s="215" t="s">
        <v>1</v>
      </c>
      <c r="F242" s="216" t="s">
        <v>272</v>
      </c>
      <c r="G242" s="214"/>
      <c r="H242" s="215" t="s">
        <v>1</v>
      </c>
      <c r="I242" s="217"/>
      <c r="J242" s="214"/>
      <c r="K242" s="214"/>
      <c r="L242" s="218"/>
      <c r="M242" s="219"/>
      <c r="N242" s="220"/>
      <c r="O242" s="220"/>
      <c r="P242" s="220"/>
      <c r="Q242" s="220"/>
      <c r="R242" s="220"/>
      <c r="S242" s="220"/>
      <c r="T242" s="221"/>
      <c r="AT242" s="222" t="s">
        <v>182</v>
      </c>
      <c r="AU242" s="222" t="s">
        <v>82</v>
      </c>
      <c r="AV242" s="13" t="s">
        <v>82</v>
      </c>
      <c r="AW242" s="13" t="s">
        <v>31</v>
      </c>
      <c r="AX242" s="13" t="s">
        <v>75</v>
      </c>
      <c r="AY242" s="222" t="s">
        <v>175</v>
      </c>
    </row>
    <row r="243" spans="1:65" s="12" customFormat="1" ht="11.25">
      <c r="B243" s="198"/>
      <c r="C243" s="199"/>
      <c r="D243" s="200" t="s">
        <v>182</v>
      </c>
      <c r="E243" s="201" t="s">
        <v>1</v>
      </c>
      <c r="F243" s="202" t="s">
        <v>714</v>
      </c>
      <c r="G243" s="199"/>
      <c r="H243" s="203">
        <v>564</v>
      </c>
      <c r="I243" s="204"/>
      <c r="J243" s="199"/>
      <c r="K243" s="199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182</v>
      </c>
      <c r="AU243" s="209" t="s">
        <v>82</v>
      </c>
      <c r="AV243" s="12" t="s">
        <v>84</v>
      </c>
      <c r="AW243" s="12" t="s">
        <v>31</v>
      </c>
      <c r="AX243" s="12" t="s">
        <v>75</v>
      </c>
      <c r="AY243" s="209" t="s">
        <v>175</v>
      </c>
    </row>
    <row r="244" spans="1:65" s="14" customFormat="1" ht="11.25">
      <c r="B244" s="223"/>
      <c r="C244" s="224"/>
      <c r="D244" s="200" t="s">
        <v>182</v>
      </c>
      <c r="E244" s="225" t="s">
        <v>1</v>
      </c>
      <c r="F244" s="226" t="s">
        <v>253</v>
      </c>
      <c r="G244" s="224"/>
      <c r="H244" s="227">
        <v>564</v>
      </c>
      <c r="I244" s="228"/>
      <c r="J244" s="224"/>
      <c r="K244" s="224"/>
      <c r="L244" s="229"/>
      <c r="M244" s="230"/>
      <c r="N244" s="231"/>
      <c r="O244" s="231"/>
      <c r="P244" s="231"/>
      <c r="Q244" s="231"/>
      <c r="R244" s="231"/>
      <c r="S244" s="231"/>
      <c r="T244" s="232"/>
      <c r="AT244" s="233" t="s">
        <v>182</v>
      </c>
      <c r="AU244" s="233" t="s">
        <v>82</v>
      </c>
      <c r="AV244" s="14" t="s">
        <v>181</v>
      </c>
      <c r="AW244" s="14" t="s">
        <v>31</v>
      </c>
      <c r="AX244" s="14" t="s">
        <v>82</v>
      </c>
      <c r="AY244" s="233" t="s">
        <v>175</v>
      </c>
    </row>
    <row r="245" spans="1:65" s="2" customFormat="1" ht="21.75" customHeight="1">
      <c r="A245" s="34"/>
      <c r="B245" s="35"/>
      <c r="C245" s="184" t="s">
        <v>299</v>
      </c>
      <c r="D245" s="184" t="s">
        <v>176</v>
      </c>
      <c r="E245" s="185" t="s">
        <v>334</v>
      </c>
      <c r="F245" s="186" t="s">
        <v>335</v>
      </c>
      <c r="G245" s="187" t="s">
        <v>315</v>
      </c>
      <c r="H245" s="188">
        <v>30.08</v>
      </c>
      <c r="I245" s="189"/>
      <c r="J245" s="190">
        <f>ROUND(I245*H245,2)</f>
        <v>0</v>
      </c>
      <c r="K245" s="186" t="s">
        <v>1</v>
      </c>
      <c r="L245" s="191"/>
      <c r="M245" s="192" t="s">
        <v>1</v>
      </c>
      <c r="N245" s="193" t="s">
        <v>40</v>
      </c>
      <c r="O245" s="71"/>
      <c r="P245" s="194">
        <f>O245*H245</f>
        <v>0</v>
      </c>
      <c r="Q245" s="194">
        <v>0</v>
      </c>
      <c r="R245" s="194">
        <f>Q245*H245</f>
        <v>0</v>
      </c>
      <c r="S245" s="194">
        <v>0</v>
      </c>
      <c r="T245" s="195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6" t="s">
        <v>180</v>
      </c>
      <c r="AT245" s="196" t="s">
        <v>176</v>
      </c>
      <c r="AU245" s="196" t="s">
        <v>82</v>
      </c>
      <c r="AY245" s="17" t="s">
        <v>175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7" t="s">
        <v>82</v>
      </c>
      <c r="BK245" s="197">
        <f>ROUND(I245*H245,2)</f>
        <v>0</v>
      </c>
      <c r="BL245" s="17" t="s">
        <v>181</v>
      </c>
      <c r="BM245" s="196" t="s">
        <v>363</v>
      </c>
    </row>
    <row r="246" spans="1:65" s="13" customFormat="1" ht="11.25">
      <c r="B246" s="213"/>
      <c r="C246" s="214"/>
      <c r="D246" s="200" t="s">
        <v>182</v>
      </c>
      <c r="E246" s="215" t="s">
        <v>1</v>
      </c>
      <c r="F246" s="216" t="s">
        <v>337</v>
      </c>
      <c r="G246" s="214"/>
      <c r="H246" s="215" t="s">
        <v>1</v>
      </c>
      <c r="I246" s="217"/>
      <c r="J246" s="214"/>
      <c r="K246" s="214"/>
      <c r="L246" s="218"/>
      <c r="M246" s="219"/>
      <c r="N246" s="220"/>
      <c r="O246" s="220"/>
      <c r="P246" s="220"/>
      <c r="Q246" s="220"/>
      <c r="R246" s="220"/>
      <c r="S246" s="220"/>
      <c r="T246" s="221"/>
      <c r="AT246" s="222" t="s">
        <v>182</v>
      </c>
      <c r="AU246" s="222" t="s">
        <v>82</v>
      </c>
      <c r="AV246" s="13" t="s">
        <v>82</v>
      </c>
      <c r="AW246" s="13" t="s">
        <v>31</v>
      </c>
      <c r="AX246" s="13" t="s">
        <v>75</v>
      </c>
      <c r="AY246" s="222" t="s">
        <v>175</v>
      </c>
    </row>
    <row r="247" spans="1:65" s="12" customFormat="1" ht="11.25">
      <c r="B247" s="198"/>
      <c r="C247" s="199"/>
      <c r="D247" s="200" t="s">
        <v>182</v>
      </c>
      <c r="E247" s="201" t="s">
        <v>1</v>
      </c>
      <c r="F247" s="202" t="s">
        <v>715</v>
      </c>
      <c r="G247" s="199"/>
      <c r="H247" s="203">
        <v>30.08</v>
      </c>
      <c r="I247" s="204"/>
      <c r="J247" s="199"/>
      <c r="K247" s="199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182</v>
      </c>
      <c r="AU247" s="209" t="s">
        <v>82</v>
      </c>
      <c r="AV247" s="12" t="s">
        <v>84</v>
      </c>
      <c r="AW247" s="12" t="s">
        <v>31</v>
      </c>
      <c r="AX247" s="12" t="s">
        <v>75</v>
      </c>
      <c r="AY247" s="209" t="s">
        <v>175</v>
      </c>
    </row>
    <row r="248" spans="1:65" s="14" customFormat="1" ht="11.25">
      <c r="B248" s="223"/>
      <c r="C248" s="224"/>
      <c r="D248" s="200" t="s">
        <v>182</v>
      </c>
      <c r="E248" s="225" t="s">
        <v>1</v>
      </c>
      <c r="F248" s="226" t="s">
        <v>253</v>
      </c>
      <c r="G248" s="224"/>
      <c r="H248" s="227">
        <v>30.08</v>
      </c>
      <c r="I248" s="228"/>
      <c r="J248" s="224"/>
      <c r="K248" s="224"/>
      <c r="L248" s="229"/>
      <c r="M248" s="230"/>
      <c r="N248" s="231"/>
      <c r="O248" s="231"/>
      <c r="P248" s="231"/>
      <c r="Q248" s="231"/>
      <c r="R248" s="231"/>
      <c r="S248" s="231"/>
      <c r="T248" s="232"/>
      <c r="AT248" s="233" t="s">
        <v>182</v>
      </c>
      <c r="AU248" s="233" t="s">
        <v>82</v>
      </c>
      <c r="AV248" s="14" t="s">
        <v>181</v>
      </c>
      <c r="AW248" s="14" t="s">
        <v>31</v>
      </c>
      <c r="AX248" s="14" t="s">
        <v>82</v>
      </c>
      <c r="AY248" s="233" t="s">
        <v>175</v>
      </c>
    </row>
    <row r="249" spans="1:65" s="2" customFormat="1" ht="24.2" customHeight="1">
      <c r="A249" s="34"/>
      <c r="B249" s="35"/>
      <c r="C249" s="184" t="s">
        <v>366</v>
      </c>
      <c r="D249" s="184" t="s">
        <v>176</v>
      </c>
      <c r="E249" s="185" t="s">
        <v>340</v>
      </c>
      <c r="F249" s="186" t="s">
        <v>341</v>
      </c>
      <c r="G249" s="187" t="s">
        <v>250</v>
      </c>
      <c r="H249" s="188">
        <v>5640</v>
      </c>
      <c r="I249" s="189"/>
      <c r="J249" s="190">
        <f>ROUND(I249*H249,2)</f>
        <v>0</v>
      </c>
      <c r="K249" s="186" t="s">
        <v>1</v>
      </c>
      <c r="L249" s="191"/>
      <c r="M249" s="192" t="s">
        <v>1</v>
      </c>
      <c r="N249" s="193" t="s">
        <v>40</v>
      </c>
      <c r="O249" s="71"/>
      <c r="P249" s="194">
        <f>O249*H249</f>
        <v>0</v>
      </c>
      <c r="Q249" s="194">
        <v>0</v>
      </c>
      <c r="R249" s="194">
        <f>Q249*H249</f>
        <v>0</v>
      </c>
      <c r="S249" s="194">
        <v>0</v>
      </c>
      <c r="T249" s="195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6" t="s">
        <v>180</v>
      </c>
      <c r="AT249" s="196" t="s">
        <v>176</v>
      </c>
      <c r="AU249" s="196" t="s">
        <v>82</v>
      </c>
      <c r="AY249" s="17" t="s">
        <v>175</v>
      </c>
      <c r="BE249" s="197">
        <f>IF(N249="základní",J249,0)</f>
        <v>0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17" t="s">
        <v>82</v>
      </c>
      <c r="BK249" s="197">
        <f>ROUND(I249*H249,2)</f>
        <v>0</v>
      </c>
      <c r="BL249" s="17" t="s">
        <v>181</v>
      </c>
      <c r="BM249" s="196" t="s">
        <v>369</v>
      </c>
    </row>
    <row r="250" spans="1:65" s="13" customFormat="1" ht="11.25">
      <c r="B250" s="213"/>
      <c r="C250" s="214"/>
      <c r="D250" s="200" t="s">
        <v>182</v>
      </c>
      <c r="E250" s="215" t="s">
        <v>1</v>
      </c>
      <c r="F250" s="216" t="s">
        <v>288</v>
      </c>
      <c r="G250" s="214"/>
      <c r="H250" s="215" t="s">
        <v>1</v>
      </c>
      <c r="I250" s="217"/>
      <c r="J250" s="214"/>
      <c r="K250" s="214"/>
      <c r="L250" s="218"/>
      <c r="M250" s="219"/>
      <c r="N250" s="220"/>
      <c r="O250" s="220"/>
      <c r="P250" s="220"/>
      <c r="Q250" s="220"/>
      <c r="R250" s="220"/>
      <c r="S250" s="220"/>
      <c r="T250" s="221"/>
      <c r="AT250" s="222" t="s">
        <v>182</v>
      </c>
      <c r="AU250" s="222" t="s">
        <v>82</v>
      </c>
      <c r="AV250" s="13" t="s">
        <v>82</v>
      </c>
      <c r="AW250" s="13" t="s">
        <v>31</v>
      </c>
      <c r="AX250" s="13" t="s">
        <v>75</v>
      </c>
      <c r="AY250" s="222" t="s">
        <v>175</v>
      </c>
    </row>
    <row r="251" spans="1:65" s="12" customFormat="1" ht="11.25">
      <c r="B251" s="198"/>
      <c r="C251" s="199"/>
      <c r="D251" s="200" t="s">
        <v>182</v>
      </c>
      <c r="E251" s="201" t="s">
        <v>1</v>
      </c>
      <c r="F251" s="202" t="s">
        <v>716</v>
      </c>
      <c r="G251" s="199"/>
      <c r="H251" s="203">
        <v>5640</v>
      </c>
      <c r="I251" s="204"/>
      <c r="J251" s="199"/>
      <c r="K251" s="199"/>
      <c r="L251" s="205"/>
      <c r="M251" s="206"/>
      <c r="N251" s="207"/>
      <c r="O251" s="207"/>
      <c r="P251" s="207"/>
      <c r="Q251" s="207"/>
      <c r="R251" s="207"/>
      <c r="S251" s="207"/>
      <c r="T251" s="208"/>
      <c r="AT251" s="209" t="s">
        <v>182</v>
      </c>
      <c r="AU251" s="209" t="s">
        <v>82</v>
      </c>
      <c r="AV251" s="12" t="s">
        <v>84</v>
      </c>
      <c r="AW251" s="12" t="s">
        <v>31</v>
      </c>
      <c r="AX251" s="12" t="s">
        <v>75</v>
      </c>
      <c r="AY251" s="209" t="s">
        <v>175</v>
      </c>
    </row>
    <row r="252" spans="1:65" s="14" customFormat="1" ht="11.25">
      <c r="B252" s="223"/>
      <c r="C252" s="224"/>
      <c r="D252" s="200" t="s">
        <v>182</v>
      </c>
      <c r="E252" s="225" t="s">
        <v>1</v>
      </c>
      <c r="F252" s="226" t="s">
        <v>253</v>
      </c>
      <c r="G252" s="224"/>
      <c r="H252" s="227">
        <v>5640</v>
      </c>
      <c r="I252" s="228"/>
      <c r="J252" s="224"/>
      <c r="K252" s="224"/>
      <c r="L252" s="229"/>
      <c r="M252" s="230"/>
      <c r="N252" s="231"/>
      <c r="O252" s="231"/>
      <c r="P252" s="231"/>
      <c r="Q252" s="231"/>
      <c r="R252" s="231"/>
      <c r="S252" s="231"/>
      <c r="T252" s="232"/>
      <c r="AT252" s="233" t="s">
        <v>182</v>
      </c>
      <c r="AU252" s="233" t="s">
        <v>82</v>
      </c>
      <c r="AV252" s="14" t="s">
        <v>181</v>
      </c>
      <c r="AW252" s="14" t="s">
        <v>31</v>
      </c>
      <c r="AX252" s="14" t="s">
        <v>82</v>
      </c>
      <c r="AY252" s="233" t="s">
        <v>175</v>
      </c>
    </row>
    <row r="253" spans="1:65" s="11" customFormat="1" ht="25.9" customHeight="1">
      <c r="B253" s="170"/>
      <c r="C253" s="171"/>
      <c r="D253" s="172" t="s">
        <v>74</v>
      </c>
      <c r="E253" s="173" t="s">
        <v>364</v>
      </c>
      <c r="F253" s="173" t="s">
        <v>345</v>
      </c>
      <c r="G253" s="171"/>
      <c r="H253" s="171"/>
      <c r="I253" s="174"/>
      <c r="J253" s="175">
        <f>BK253</f>
        <v>0</v>
      </c>
      <c r="K253" s="171"/>
      <c r="L253" s="176"/>
      <c r="M253" s="177"/>
      <c r="N253" s="178"/>
      <c r="O253" s="178"/>
      <c r="P253" s="179">
        <f>SUM(P254:P258)</f>
        <v>0</v>
      </c>
      <c r="Q253" s="178"/>
      <c r="R253" s="179">
        <f>SUM(R254:R258)</f>
        <v>0</v>
      </c>
      <c r="S253" s="178"/>
      <c r="T253" s="180">
        <f>SUM(T254:T258)</f>
        <v>0</v>
      </c>
      <c r="AR253" s="181" t="s">
        <v>82</v>
      </c>
      <c r="AT253" s="182" t="s">
        <v>74</v>
      </c>
      <c r="AU253" s="182" t="s">
        <v>75</v>
      </c>
      <c r="AY253" s="181" t="s">
        <v>175</v>
      </c>
      <c r="BK253" s="183">
        <f>SUM(BK254:BK258)</f>
        <v>0</v>
      </c>
    </row>
    <row r="254" spans="1:65" s="2" customFormat="1" ht="24.2" customHeight="1">
      <c r="A254" s="34"/>
      <c r="B254" s="35"/>
      <c r="C254" s="184" t="s">
        <v>301</v>
      </c>
      <c r="D254" s="184" t="s">
        <v>176</v>
      </c>
      <c r="E254" s="185" t="s">
        <v>346</v>
      </c>
      <c r="F254" s="186" t="s">
        <v>347</v>
      </c>
      <c r="G254" s="187" t="s">
        <v>179</v>
      </c>
      <c r="H254" s="188">
        <v>148</v>
      </c>
      <c r="I254" s="189"/>
      <c r="J254" s="190">
        <f>ROUND(I254*H254,2)</f>
        <v>0</v>
      </c>
      <c r="K254" s="186" t="s">
        <v>1</v>
      </c>
      <c r="L254" s="191"/>
      <c r="M254" s="192" t="s">
        <v>1</v>
      </c>
      <c r="N254" s="193" t="s">
        <v>40</v>
      </c>
      <c r="O254" s="71"/>
      <c r="P254" s="194">
        <f>O254*H254</f>
        <v>0</v>
      </c>
      <c r="Q254" s="194">
        <v>0</v>
      </c>
      <c r="R254" s="194">
        <f>Q254*H254</f>
        <v>0</v>
      </c>
      <c r="S254" s="194">
        <v>0</v>
      </c>
      <c r="T254" s="195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6" t="s">
        <v>180</v>
      </c>
      <c r="AT254" s="196" t="s">
        <v>176</v>
      </c>
      <c r="AU254" s="196" t="s">
        <v>82</v>
      </c>
      <c r="AY254" s="17" t="s">
        <v>175</v>
      </c>
      <c r="BE254" s="197">
        <f>IF(N254="základní",J254,0)</f>
        <v>0</v>
      </c>
      <c r="BF254" s="197">
        <f>IF(N254="snížená",J254,0)</f>
        <v>0</v>
      </c>
      <c r="BG254" s="197">
        <f>IF(N254="zákl. přenesená",J254,0)</f>
        <v>0</v>
      </c>
      <c r="BH254" s="197">
        <f>IF(N254="sníž. přenesená",J254,0)</f>
        <v>0</v>
      </c>
      <c r="BI254" s="197">
        <f>IF(N254="nulová",J254,0)</f>
        <v>0</v>
      </c>
      <c r="BJ254" s="17" t="s">
        <v>82</v>
      </c>
      <c r="BK254" s="197">
        <f>ROUND(I254*H254,2)</f>
        <v>0</v>
      </c>
      <c r="BL254" s="17" t="s">
        <v>181</v>
      </c>
      <c r="BM254" s="196" t="s">
        <v>374</v>
      </c>
    </row>
    <row r="255" spans="1:65" s="2" customFormat="1" ht="21.75" customHeight="1">
      <c r="A255" s="34"/>
      <c r="B255" s="35"/>
      <c r="C255" s="184" t="s">
        <v>434</v>
      </c>
      <c r="D255" s="184" t="s">
        <v>176</v>
      </c>
      <c r="E255" s="185" t="s">
        <v>350</v>
      </c>
      <c r="F255" s="186" t="s">
        <v>351</v>
      </c>
      <c r="G255" s="187" t="s">
        <v>179</v>
      </c>
      <c r="H255" s="188">
        <v>64</v>
      </c>
      <c r="I255" s="189"/>
      <c r="J255" s="190">
        <f>ROUND(I255*H255,2)</f>
        <v>0</v>
      </c>
      <c r="K255" s="186" t="s">
        <v>1</v>
      </c>
      <c r="L255" s="191"/>
      <c r="M255" s="192" t="s">
        <v>1</v>
      </c>
      <c r="N255" s="193" t="s">
        <v>40</v>
      </c>
      <c r="O255" s="71"/>
      <c r="P255" s="194">
        <f>O255*H255</f>
        <v>0</v>
      </c>
      <c r="Q255" s="194">
        <v>0</v>
      </c>
      <c r="R255" s="194">
        <f>Q255*H255</f>
        <v>0</v>
      </c>
      <c r="S255" s="194">
        <v>0</v>
      </c>
      <c r="T255" s="195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6" t="s">
        <v>180</v>
      </c>
      <c r="AT255" s="196" t="s">
        <v>176</v>
      </c>
      <c r="AU255" s="196" t="s">
        <v>82</v>
      </c>
      <c r="AY255" s="17" t="s">
        <v>175</v>
      </c>
      <c r="BE255" s="197">
        <f>IF(N255="základní",J255,0)</f>
        <v>0</v>
      </c>
      <c r="BF255" s="197">
        <f>IF(N255="snížená",J255,0)</f>
        <v>0</v>
      </c>
      <c r="BG255" s="197">
        <f>IF(N255="zákl. přenesená",J255,0)</f>
        <v>0</v>
      </c>
      <c r="BH255" s="197">
        <f>IF(N255="sníž. přenesená",J255,0)</f>
        <v>0</v>
      </c>
      <c r="BI255" s="197">
        <f>IF(N255="nulová",J255,0)</f>
        <v>0</v>
      </c>
      <c r="BJ255" s="17" t="s">
        <v>82</v>
      </c>
      <c r="BK255" s="197">
        <f>ROUND(I255*H255,2)</f>
        <v>0</v>
      </c>
      <c r="BL255" s="17" t="s">
        <v>181</v>
      </c>
      <c r="BM255" s="196" t="s">
        <v>437</v>
      </c>
    </row>
    <row r="256" spans="1:65" s="2" customFormat="1" ht="33" customHeight="1">
      <c r="A256" s="34"/>
      <c r="B256" s="35"/>
      <c r="C256" s="184" t="s">
        <v>305</v>
      </c>
      <c r="D256" s="184" t="s">
        <v>176</v>
      </c>
      <c r="E256" s="185" t="s">
        <v>353</v>
      </c>
      <c r="F256" s="186" t="s">
        <v>354</v>
      </c>
      <c r="G256" s="187" t="s">
        <v>278</v>
      </c>
      <c r="H256" s="188">
        <v>367</v>
      </c>
      <c r="I256" s="189"/>
      <c r="J256" s="190">
        <f>ROUND(I256*H256,2)</f>
        <v>0</v>
      </c>
      <c r="K256" s="186" t="s">
        <v>1</v>
      </c>
      <c r="L256" s="191"/>
      <c r="M256" s="192" t="s">
        <v>1</v>
      </c>
      <c r="N256" s="193" t="s">
        <v>40</v>
      </c>
      <c r="O256" s="71"/>
      <c r="P256" s="194">
        <f>O256*H256</f>
        <v>0</v>
      </c>
      <c r="Q256" s="194">
        <v>0</v>
      </c>
      <c r="R256" s="194">
        <f>Q256*H256</f>
        <v>0</v>
      </c>
      <c r="S256" s="194">
        <v>0</v>
      </c>
      <c r="T256" s="195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6" t="s">
        <v>180</v>
      </c>
      <c r="AT256" s="196" t="s">
        <v>176</v>
      </c>
      <c r="AU256" s="196" t="s">
        <v>82</v>
      </c>
      <c r="AY256" s="17" t="s">
        <v>175</v>
      </c>
      <c r="BE256" s="197">
        <f>IF(N256="základní",J256,0)</f>
        <v>0</v>
      </c>
      <c r="BF256" s="197">
        <f>IF(N256="snížená",J256,0)</f>
        <v>0</v>
      </c>
      <c r="BG256" s="197">
        <f>IF(N256="zákl. přenesená",J256,0)</f>
        <v>0</v>
      </c>
      <c r="BH256" s="197">
        <f>IF(N256="sníž. přenesená",J256,0)</f>
        <v>0</v>
      </c>
      <c r="BI256" s="197">
        <f>IF(N256="nulová",J256,0)</f>
        <v>0</v>
      </c>
      <c r="BJ256" s="17" t="s">
        <v>82</v>
      </c>
      <c r="BK256" s="197">
        <f>ROUND(I256*H256,2)</f>
        <v>0</v>
      </c>
      <c r="BL256" s="17" t="s">
        <v>181</v>
      </c>
      <c r="BM256" s="196" t="s">
        <v>440</v>
      </c>
    </row>
    <row r="257" spans="1:65" s="2" customFormat="1" ht="16.5" customHeight="1">
      <c r="A257" s="34"/>
      <c r="B257" s="35"/>
      <c r="C257" s="184" t="s">
        <v>441</v>
      </c>
      <c r="D257" s="184" t="s">
        <v>176</v>
      </c>
      <c r="E257" s="185" t="s">
        <v>357</v>
      </c>
      <c r="F257" s="186" t="s">
        <v>358</v>
      </c>
      <c r="G257" s="187" t="s">
        <v>179</v>
      </c>
      <c r="H257" s="188">
        <v>4</v>
      </c>
      <c r="I257" s="189"/>
      <c r="J257" s="190">
        <f>ROUND(I257*H257,2)</f>
        <v>0</v>
      </c>
      <c r="K257" s="186" t="s">
        <v>1</v>
      </c>
      <c r="L257" s="191"/>
      <c r="M257" s="192" t="s">
        <v>1</v>
      </c>
      <c r="N257" s="193" t="s">
        <v>40</v>
      </c>
      <c r="O257" s="71"/>
      <c r="P257" s="194">
        <f>O257*H257</f>
        <v>0</v>
      </c>
      <c r="Q257" s="194">
        <v>0</v>
      </c>
      <c r="R257" s="194">
        <f>Q257*H257</f>
        <v>0</v>
      </c>
      <c r="S257" s="194">
        <v>0</v>
      </c>
      <c r="T257" s="195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6" t="s">
        <v>180</v>
      </c>
      <c r="AT257" s="196" t="s">
        <v>176</v>
      </c>
      <c r="AU257" s="196" t="s">
        <v>82</v>
      </c>
      <c r="AY257" s="17" t="s">
        <v>175</v>
      </c>
      <c r="BE257" s="197">
        <f>IF(N257="základní",J257,0)</f>
        <v>0</v>
      </c>
      <c r="BF257" s="197">
        <f>IF(N257="snížená",J257,0)</f>
        <v>0</v>
      </c>
      <c r="BG257" s="197">
        <f>IF(N257="zákl. přenesená",J257,0)</f>
        <v>0</v>
      </c>
      <c r="BH257" s="197">
        <f>IF(N257="sníž. přenesená",J257,0)</f>
        <v>0</v>
      </c>
      <c r="BI257" s="197">
        <f>IF(N257="nulová",J257,0)</f>
        <v>0</v>
      </c>
      <c r="BJ257" s="17" t="s">
        <v>82</v>
      </c>
      <c r="BK257" s="197">
        <f>ROUND(I257*H257,2)</f>
        <v>0</v>
      </c>
      <c r="BL257" s="17" t="s">
        <v>181</v>
      </c>
      <c r="BM257" s="196" t="s">
        <v>444</v>
      </c>
    </row>
    <row r="258" spans="1:65" s="2" customFormat="1" ht="16.5" customHeight="1">
      <c r="A258" s="34"/>
      <c r="B258" s="35"/>
      <c r="C258" s="184" t="s">
        <v>311</v>
      </c>
      <c r="D258" s="184" t="s">
        <v>176</v>
      </c>
      <c r="E258" s="185" t="s">
        <v>360</v>
      </c>
      <c r="F258" s="186" t="s">
        <v>361</v>
      </c>
      <c r="G258" s="187" t="s">
        <v>362</v>
      </c>
      <c r="H258" s="188">
        <v>1</v>
      </c>
      <c r="I258" s="189"/>
      <c r="J258" s="190">
        <f>ROUND(I258*H258,2)</f>
        <v>0</v>
      </c>
      <c r="K258" s="186" t="s">
        <v>1</v>
      </c>
      <c r="L258" s="191"/>
      <c r="M258" s="192" t="s">
        <v>1</v>
      </c>
      <c r="N258" s="193" t="s">
        <v>40</v>
      </c>
      <c r="O258" s="71"/>
      <c r="P258" s="194">
        <f>O258*H258</f>
        <v>0</v>
      </c>
      <c r="Q258" s="194">
        <v>0</v>
      </c>
      <c r="R258" s="194">
        <f>Q258*H258</f>
        <v>0</v>
      </c>
      <c r="S258" s="194">
        <v>0</v>
      </c>
      <c r="T258" s="195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6" t="s">
        <v>180</v>
      </c>
      <c r="AT258" s="196" t="s">
        <v>176</v>
      </c>
      <c r="AU258" s="196" t="s">
        <v>82</v>
      </c>
      <c r="AY258" s="17" t="s">
        <v>175</v>
      </c>
      <c r="BE258" s="197">
        <f>IF(N258="základní",J258,0)</f>
        <v>0</v>
      </c>
      <c r="BF258" s="197">
        <f>IF(N258="snížená",J258,0)</f>
        <v>0</v>
      </c>
      <c r="BG258" s="197">
        <f>IF(N258="zákl. přenesená",J258,0)</f>
        <v>0</v>
      </c>
      <c r="BH258" s="197">
        <f>IF(N258="sníž. přenesená",J258,0)</f>
        <v>0</v>
      </c>
      <c r="BI258" s="197">
        <f>IF(N258="nulová",J258,0)</f>
        <v>0</v>
      </c>
      <c r="BJ258" s="17" t="s">
        <v>82</v>
      </c>
      <c r="BK258" s="197">
        <f>ROUND(I258*H258,2)</f>
        <v>0</v>
      </c>
      <c r="BL258" s="17" t="s">
        <v>181</v>
      </c>
      <c r="BM258" s="196" t="s">
        <v>445</v>
      </c>
    </row>
    <row r="259" spans="1:65" s="11" customFormat="1" ht="25.9" customHeight="1">
      <c r="B259" s="170"/>
      <c r="C259" s="171"/>
      <c r="D259" s="172" t="s">
        <v>74</v>
      </c>
      <c r="E259" s="173" t="s">
        <v>370</v>
      </c>
      <c r="F259" s="173" t="s">
        <v>365</v>
      </c>
      <c r="G259" s="171"/>
      <c r="H259" s="171"/>
      <c r="I259" s="174"/>
      <c r="J259" s="175">
        <f>BK259</f>
        <v>0</v>
      </c>
      <c r="K259" s="171"/>
      <c r="L259" s="176"/>
      <c r="M259" s="177"/>
      <c r="N259" s="178"/>
      <c r="O259" s="178"/>
      <c r="P259" s="179">
        <f>P260</f>
        <v>0</v>
      </c>
      <c r="Q259" s="178"/>
      <c r="R259" s="179">
        <f>R260</f>
        <v>0</v>
      </c>
      <c r="S259" s="178"/>
      <c r="T259" s="180">
        <f>T260</f>
        <v>0</v>
      </c>
      <c r="AR259" s="181" t="s">
        <v>82</v>
      </c>
      <c r="AT259" s="182" t="s">
        <v>74</v>
      </c>
      <c r="AU259" s="182" t="s">
        <v>75</v>
      </c>
      <c r="AY259" s="181" t="s">
        <v>175</v>
      </c>
      <c r="BK259" s="183">
        <f>BK260</f>
        <v>0</v>
      </c>
    </row>
    <row r="260" spans="1:65" s="2" customFormat="1" ht="24.2" customHeight="1">
      <c r="A260" s="34"/>
      <c r="B260" s="35"/>
      <c r="C260" s="184" t="s">
        <v>447</v>
      </c>
      <c r="D260" s="184" t="s">
        <v>176</v>
      </c>
      <c r="E260" s="185" t="s">
        <v>367</v>
      </c>
      <c r="F260" s="186" t="s">
        <v>368</v>
      </c>
      <c r="G260" s="187" t="s">
        <v>179</v>
      </c>
      <c r="H260" s="188">
        <v>3</v>
      </c>
      <c r="I260" s="189"/>
      <c r="J260" s="190">
        <f>ROUND(I260*H260,2)</f>
        <v>0</v>
      </c>
      <c r="K260" s="186" t="s">
        <v>1</v>
      </c>
      <c r="L260" s="191"/>
      <c r="M260" s="192" t="s">
        <v>1</v>
      </c>
      <c r="N260" s="193" t="s">
        <v>40</v>
      </c>
      <c r="O260" s="71"/>
      <c r="P260" s="194">
        <f>O260*H260</f>
        <v>0</v>
      </c>
      <c r="Q260" s="194">
        <v>0</v>
      </c>
      <c r="R260" s="194">
        <f>Q260*H260</f>
        <v>0</v>
      </c>
      <c r="S260" s="194">
        <v>0</v>
      </c>
      <c r="T260" s="195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6" t="s">
        <v>180</v>
      </c>
      <c r="AT260" s="196" t="s">
        <v>176</v>
      </c>
      <c r="AU260" s="196" t="s">
        <v>82</v>
      </c>
      <c r="AY260" s="17" t="s">
        <v>175</v>
      </c>
      <c r="BE260" s="197">
        <f>IF(N260="základní",J260,0)</f>
        <v>0</v>
      </c>
      <c r="BF260" s="197">
        <f>IF(N260="snížená",J260,0)</f>
        <v>0</v>
      </c>
      <c r="BG260" s="197">
        <f>IF(N260="zákl. přenesená",J260,0)</f>
        <v>0</v>
      </c>
      <c r="BH260" s="197">
        <f>IF(N260="sníž. přenesená",J260,0)</f>
        <v>0</v>
      </c>
      <c r="BI260" s="197">
        <f>IF(N260="nulová",J260,0)</f>
        <v>0</v>
      </c>
      <c r="BJ260" s="17" t="s">
        <v>82</v>
      </c>
      <c r="BK260" s="197">
        <f>ROUND(I260*H260,2)</f>
        <v>0</v>
      </c>
      <c r="BL260" s="17" t="s">
        <v>181</v>
      </c>
      <c r="BM260" s="196" t="s">
        <v>450</v>
      </c>
    </row>
    <row r="261" spans="1:65" s="11" customFormat="1" ht="25.9" customHeight="1">
      <c r="B261" s="170"/>
      <c r="C261" s="171"/>
      <c r="D261" s="172" t="s">
        <v>74</v>
      </c>
      <c r="E261" s="173" t="s">
        <v>584</v>
      </c>
      <c r="F261" s="173" t="s">
        <v>371</v>
      </c>
      <c r="G261" s="171"/>
      <c r="H261" s="171"/>
      <c r="I261" s="174"/>
      <c r="J261" s="175">
        <f>BK261</f>
        <v>0</v>
      </c>
      <c r="K261" s="171"/>
      <c r="L261" s="176"/>
      <c r="M261" s="177"/>
      <c r="N261" s="178"/>
      <c r="O261" s="178"/>
      <c r="P261" s="179">
        <f>P262</f>
        <v>0</v>
      </c>
      <c r="Q261" s="178"/>
      <c r="R261" s="179">
        <f>R262</f>
        <v>0</v>
      </c>
      <c r="S261" s="178"/>
      <c r="T261" s="180">
        <f>T262</f>
        <v>0</v>
      </c>
      <c r="AR261" s="181" t="s">
        <v>82</v>
      </c>
      <c r="AT261" s="182" t="s">
        <v>74</v>
      </c>
      <c r="AU261" s="182" t="s">
        <v>75</v>
      </c>
      <c r="AY261" s="181" t="s">
        <v>175</v>
      </c>
      <c r="BK261" s="183">
        <f>BK262</f>
        <v>0</v>
      </c>
    </row>
    <row r="262" spans="1:65" s="2" customFormat="1" ht="16.5" customHeight="1">
      <c r="A262" s="34"/>
      <c r="B262" s="35"/>
      <c r="C262" s="184" t="s">
        <v>316</v>
      </c>
      <c r="D262" s="184" t="s">
        <v>176</v>
      </c>
      <c r="E262" s="185" t="s">
        <v>648</v>
      </c>
      <c r="F262" s="186" t="s">
        <v>586</v>
      </c>
      <c r="G262" s="187" t="s">
        <v>362</v>
      </c>
      <c r="H262" s="188">
        <v>1</v>
      </c>
      <c r="I262" s="189"/>
      <c r="J262" s="190">
        <f>ROUND(I262*H262,2)</f>
        <v>0</v>
      </c>
      <c r="K262" s="186" t="s">
        <v>1</v>
      </c>
      <c r="L262" s="191"/>
      <c r="M262" s="234" t="s">
        <v>1</v>
      </c>
      <c r="N262" s="235" t="s">
        <v>40</v>
      </c>
      <c r="O262" s="236"/>
      <c r="P262" s="237">
        <f>O262*H262</f>
        <v>0</v>
      </c>
      <c r="Q262" s="237">
        <v>0</v>
      </c>
      <c r="R262" s="237">
        <f>Q262*H262</f>
        <v>0</v>
      </c>
      <c r="S262" s="237">
        <v>0</v>
      </c>
      <c r="T262" s="23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6" t="s">
        <v>180</v>
      </c>
      <c r="AT262" s="196" t="s">
        <v>176</v>
      </c>
      <c r="AU262" s="196" t="s">
        <v>82</v>
      </c>
      <c r="AY262" s="17" t="s">
        <v>175</v>
      </c>
      <c r="BE262" s="197">
        <f>IF(N262="základní",J262,0)</f>
        <v>0</v>
      </c>
      <c r="BF262" s="197">
        <f>IF(N262="snížená",J262,0)</f>
        <v>0</v>
      </c>
      <c r="BG262" s="197">
        <f>IF(N262="zákl. přenesená",J262,0)</f>
        <v>0</v>
      </c>
      <c r="BH262" s="197">
        <f>IF(N262="sníž. přenesená",J262,0)</f>
        <v>0</v>
      </c>
      <c r="BI262" s="197">
        <f>IF(N262="nulová",J262,0)</f>
        <v>0</v>
      </c>
      <c r="BJ262" s="17" t="s">
        <v>82</v>
      </c>
      <c r="BK262" s="197">
        <f>ROUND(I262*H262,2)</f>
        <v>0</v>
      </c>
      <c r="BL262" s="17" t="s">
        <v>181</v>
      </c>
      <c r="BM262" s="196" t="s">
        <v>453</v>
      </c>
    </row>
    <row r="263" spans="1:65" s="2" customFormat="1" ht="6.95" customHeight="1">
      <c r="A263" s="34"/>
      <c r="B263" s="54"/>
      <c r="C263" s="55"/>
      <c r="D263" s="55"/>
      <c r="E263" s="55"/>
      <c r="F263" s="55"/>
      <c r="G263" s="55"/>
      <c r="H263" s="55"/>
      <c r="I263" s="55"/>
      <c r="J263" s="55"/>
      <c r="K263" s="55"/>
      <c r="L263" s="39"/>
      <c r="M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</row>
  </sheetData>
  <sheetProtection algorithmName="SHA-512" hashValue="Hg4RA+pyWyjfmAkJFd8THgd5Gb9E8ArzAU4NpZxIl7+9kYE0alWzB0ET8/to322IbirLkz/zhGAspKB2JN/IIw==" saltValue="tJNWxAbrj9IW7sNrf/HvqAVqc6pGzZPflX/3KQn61iyBFWURHrf5kGrVja3qJE9mZMn3uesXR3ZxXTg+QR2WUQ==" spinCount="100000" sheet="1" objects="1" scenarios="1" formatColumns="0" formatRows="0" autoFilter="0"/>
  <autoFilter ref="C132:K262" xr:uid="{00000000-0009-0000-0000-00000B000000}"/>
  <mergeCells count="15">
    <mergeCell ref="E119:H119"/>
    <mergeCell ref="E123:H123"/>
    <mergeCell ref="E121:H121"/>
    <mergeCell ref="E125:H125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23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129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145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306" t="str">
        <f>'Rekapitulace stavby'!K6</f>
        <v>R 198 – IP1a, IP1b, IP2 a IP3 v k. ú. Černožice n. Labem - Sadové úpravy</v>
      </c>
      <c r="F7" s="307"/>
      <c r="G7" s="307"/>
      <c r="H7" s="307"/>
      <c r="L7" s="20"/>
    </row>
    <row r="8" spans="1:46" ht="12.75">
      <c r="B8" s="20"/>
      <c r="D8" s="119" t="s">
        <v>146</v>
      </c>
      <c r="L8" s="20"/>
    </row>
    <row r="9" spans="1:46" s="1" customFormat="1" ht="16.5" customHeight="1">
      <c r="B9" s="20"/>
      <c r="E9" s="306" t="s">
        <v>147</v>
      </c>
      <c r="F9" s="305"/>
      <c r="G9" s="305"/>
      <c r="H9" s="305"/>
      <c r="L9" s="20"/>
    </row>
    <row r="10" spans="1:46" s="1" customFormat="1" ht="12" customHeight="1">
      <c r="B10" s="20"/>
      <c r="D10" s="119" t="s">
        <v>148</v>
      </c>
      <c r="L10" s="20"/>
    </row>
    <row r="11" spans="1:46" s="2" customFormat="1" ht="16.5" customHeight="1">
      <c r="A11" s="34"/>
      <c r="B11" s="39"/>
      <c r="C11" s="34"/>
      <c r="D11" s="34"/>
      <c r="E11" s="308" t="s">
        <v>665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150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10" t="s">
        <v>717</v>
      </c>
      <c r="F13" s="309"/>
      <c r="G13" s="309"/>
      <c r="H13" s="309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09" t="s">
        <v>1</v>
      </c>
      <c r="G15" s="34"/>
      <c r="H15" s="34"/>
      <c r="I15" s="119" t="s">
        <v>19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09" t="s">
        <v>26</v>
      </c>
      <c r="G16" s="34"/>
      <c r="H16" s="34"/>
      <c r="I16" s="119" t="s">
        <v>22</v>
      </c>
      <c r="J16" s="121" t="str">
        <f>'Rekapitulace stavby'!AN8</f>
        <v>26. 9. 2024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09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tr">
        <f>IF('Rekapitulace stavby'!E11="","",'Rekapitulace stavby'!E11)</f>
        <v xml:space="preserve"> </v>
      </c>
      <c r="F19" s="34"/>
      <c r="G19" s="34"/>
      <c r="H19" s="34"/>
      <c r="I19" s="119" t="s">
        <v>27</v>
      </c>
      <c r="J19" s="109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28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11" t="str">
        <f>'Rekapitulace stavby'!E14</f>
        <v>Vyplň údaj</v>
      </c>
      <c r="F22" s="312"/>
      <c r="G22" s="312"/>
      <c r="H22" s="312"/>
      <c r="I22" s="119" t="s">
        <v>27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30</v>
      </c>
      <c r="E24" s="34"/>
      <c r="F24" s="34"/>
      <c r="G24" s="34"/>
      <c r="H24" s="34"/>
      <c r="I24" s="119" t="s">
        <v>25</v>
      </c>
      <c r="J24" s="109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tr">
        <f>IF('Rekapitulace stavby'!E17="","",'Rekapitulace stavby'!E17)</f>
        <v xml:space="preserve"> </v>
      </c>
      <c r="F25" s="34"/>
      <c r="G25" s="34"/>
      <c r="H25" s="34"/>
      <c r="I25" s="119" t="s">
        <v>27</v>
      </c>
      <c r="J25" s="109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32</v>
      </c>
      <c r="E27" s="34"/>
      <c r="F27" s="34"/>
      <c r="G27" s="34"/>
      <c r="H27" s="34"/>
      <c r="I27" s="119" t="s">
        <v>25</v>
      </c>
      <c r="J27" s="109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tr">
        <f>IF('Rekapitulace stavby'!E20="","",'Rekapitulace stavby'!E20)</f>
        <v xml:space="preserve"> </v>
      </c>
      <c r="F28" s="34"/>
      <c r="G28" s="34"/>
      <c r="H28" s="34"/>
      <c r="I28" s="119" t="s">
        <v>27</v>
      </c>
      <c r="J28" s="109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2"/>
      <c r="B31" s="123"/>
      <c r="C31" s="122"/>
      <c r="D31" s="122"/>
      <c r="E31" s="313" t="s">
        <v>1</v>
      </c>
      <c r="F31" s="313"/>
      <c r="G31" s="313"/>
      <c r="H31" s="313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6" t="s">
        <v>35</v>
      </c>
      <c r="E34" s="34"/>
      <c r="F34" s="34"/>
      <c r="G34" s="34"/>
      <c r="H34" s="34"/>
      <c r="I34" s="34"/>
      <c r="J34" s="127">
        <f>ROUND(J131,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5"/>
      <c r="E35" s="125"/>
      <c r="F35" s="125"/>
      <c r="G35" s="125"/>
      <c r="H35" s="125"/>
      <c r="I35" s="125"/>
      <c r="J35" s="125"/>
      <c r="K35" s="125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8" t="s">
        <v>37</v>
      </c>
      <c r="G36" s="34"/>
      <c r="H36" s="34"/>
      <c r="I36" s="128" t="s">
        <v>36</v>
      </c>
      <c r="J36" s="128" t="s">
        <v>38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0" t="s">
        <v>39</v>
      </c>
      <c r="E37" s="119" t="s">
        <v>40</v>
      </c>
      <c r="F37" s="129">
        <f>ROUND((SUM(BE131:BE237)),  2)</f>
        <v>0</v>
      </c>
      <c r="G37" s="34"/>
      <c r="H37" s="34"/>
      <c r="I37" s="130">
        <v>0.21</v>
      </c>
      <c r="J37" s="129">
        <f>ROUND(((SUM(BE131:BE237))*I37),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41</v>
      </c>
      <c r="F38" s="129">
        <f>ROUND((SUM(BF131:BF237)),  2)</f>
        <v>0</v>
      </c>
      <c r="G38" s="34"/>
      <c r="H38" s="34"/>
      <c r="I38" s="130">
        <v>0.12</v>
      </c>
      <c r="J38" s="129">
        <f>ROUND(((SUM(BF131:BF237))*I38),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42</v>
      </c>
      <c r="F39" s="129">
        <f>ROUND((SUM(BG131:BG237)),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43</v>
      </c>
      <c r="F40" s="129">
        <f>ROUND((SUM(BH131:BH237)),  2)</f>
        <v>0</v>
      </c>
      <c r="G40" s="34"/>
      <c r="H40" s="34"/>
      <c r="I40" s="130">
        <v>0.12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44</v>
      </c>
      <c r="F41" s="129">
        <f>ROUND((SUM(BI131:BI237)),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45</v>
      </c>
      <c r="E43" s="133"/>
      <c r="F43" s="133"/>
      <c r="G43" s="134" t="s">
        <v>46</v>
      </c>
      <c r="H43" s="135" t="s">
        <v>47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152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customHeight="1">
      <c r="A85" s="34"/>
      <c r="B85" s="35"/>
      <c r="C85" s="36"/>
      <c r="D85" s="36"/>
      <c r="E85" s="314" t="str">
        <f>E7</f>
        <v>R 198 – IP1a, IP1b, IP2 a IP3 v k. ú. Černožice n. Labem - Sadové úpravy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146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14" t="s">
        <v>147</v>
      </c>
      <c r="F87" s="290"/>
      <c r="G87" s="290"/>
      <c r="H87" s="290"/>
      <c r="I87" s="22"/>
      <c r="J87" s="22"/>
      <c r="K87" s="22"/>
      <c r="L87" s="20"/>
    </row>
    <row r="88" spans="1:31" s="1" customFormat="1" ht="12" customHeight="1">
      <c r="B88" s="21"/>
      <c r="C88" s="29" t="s">
        <v>148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16" t="s">
        <v>665</v>
      </c>
      <c r="F89" s="317"/>
      <c r="G89" s="317"/>
      <c r="H89" s="31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150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60" t="str">
        <f>E13</f>
        <v>SO–04 IP3_ZP - Zahradnické práce</v>
      </c>
      <c r="F91" s="317"/>
      <c r="G91" s="317"/>
      <c r="H91" s="317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26. 9. 2024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30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28</v>
      </c>
      <c r="D96" s="36"/>
      <c r="E96" s="36"/>
      <c r="F96" s="27" t="str">
        <f>IF(E22="","",E22)</f>
        <v>Vyplň údaj</v>
      </c>
      <c r="G96" s="36"/>
      <c r="H96" s="36"/>
      <c r="I96" s="29" t="s">
        <v>32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153</v>
      </c>
      <c r="D98" s="150"/>
      <c r="E98" s="150"/>
      <c r="F98" s="150"/>
      <c r="G98" s="150"/>
      <c r="H98" s="150"/>
      <c r="I98" s="150"/>
      <c r="J98" s="151" t="s">
        <v>154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155</v>
      </c>
      <c r="D100" s="36"/>
      <c r="E100" s="36"/>
      <c r="F100" s="36"/>
      <c r="G100" s="36"/>
      <c r="H100" s="36"/>
      <c r="I100" s="36"/>
      <c r="J100" s="84">
        <f>J131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156</v>
      </c>
    </row>
    <row r="101" spans="1:47" s="9" customFormat="1" ht="24.95" customHeight="1">
      <c r="B101" s="153"/>
      <c r="C101" s="154"/>
      <c r="D101" s="155" t="s">
        <v>239</v>
      </c>
      <c r="E101" s="156"/>
      <c r="F101" s="156"/>
      <c r="G101" s="156"/>
      <c r="H101" s="156"/>
      <c r="I101" s="156"/>
      <c r="J101" s="157">
        <f>J132</f>
        <v>0</v>
      </c>
      <c r="K101" s="154"/>
      <c r="L101" s="158"/>
    </row>
    <row r="102" spans="1:47" s="9" customFormat="1" ht="24.95" customHeight="1">
      <c r="B102" s="153"/>
      <c r="C102" s="154"/>
      <c r="D102" s="155" t="s">
        <v>376</v>
      </c>
      <c r="E102" s="156"/>
      <c r="F102" s="156"/>
      <c r="G102" s="156"/>
      <c r="H102" s="156"/>
      <c r="I102" s="156"/>
      <c r="J102" s="157">
        <f>J138</f>
        <v>0</v>
      </c>
      <c r="K102" s="154"/>
      <c r="L102" s="158"/>
    </row>
    <row r="103" spans="1:47" s="9" customFormat="1" ht="24.95" customHeight="1">
      <c r="B103" s="153"/>
      <c r="C103" s="154"/>
      <c r="D103" s="155" t="s">
        <v>241</v>
      </c>
      <c r="E103" s="156"/>
      <c r="F103" s="156"/>
      <c r="G103" s="156"/>
      <c r="H103" s="156"/>
      <c r="I103" s="156"/>
      <c r="J103" s="157">
        <f>J142</f>
        <v>0</v>
      </c>
      <c r="K103" s="154"/>
      <c r="L103" s="158"/>
    </row>
    <row r="104" spans="1:47" s="9" customFormat="1" ht="24.95" customHeight="1">
      <c r="B104" s="153"/>
      <c r="C104" s="154"/>
      <c r="D104" s="155" t="s">
        <v>686</v>
      </c>
      <c r="E104" s="156"/>
      <c r="F104" s="156"/>
      <c r="G104" s="156"/>
      <c r="H104" s="156"/>
      <c r="I104" s="156"/>
      <c r="J104" s="157">
        <f>J174</f>
        <v>0</v>
      </c>
      <c r="K104" s="154"/>
      <c r="L104" s="158"/>
    </row>
    <row r="105" spans="1:47" s="9" customFormat="1" ht="24.95" customHeight="1">
      <c r="B105" s="153"/>
      <c r="C105" s="154"/>
      <c r="D105" s="155" t="s">
        <v>687</v>
      </c>
      <c r="E105" s="156"/>
      <c r="F105" s="156"/>
      <c r="G105" s="156"/>
      <c r="H105" s="156"/>
      <c r="I105" s="156"/>
      <c r="J105" s="157">
        <f>J195</f>
        <v>0</v>
      </c>
      <c r="K105" s="154"/>
      <c r="L105" s="158"/>
    </row>
    <row r="106" spans="1:47" s="9" customFormat="1" ht="24.95" customHeight="1">
      <c r="B106" s="153"/>
      <c r="C106" s="154"/>
      <c r="D106" s="155" t="s">
        <v>718</v>
      </c>
      <c r="E106" s="156"/>
      <c r="F106" s="156"/>
      <c r="G106" s="156"/>
      <c r="H106" s="156"/>
      <c r="I106" s="156"/>
      <c r="J106" s="157">
        <f>J218</f>
        <v>0</v>
      </c>
      <c r="K106" s="154"/>
      <c r="L106" s="158"/>
    </row>
    <row r="107" spans="1:47" s="9" customFormat="1" ht="24.95" customHeight="1">
      <c r="B107" s="153"/>
      <c r="C107" s="154"/>
      <c r="D107" s="155" t="s">
        <v>245</v>
      </c>
      <c r="E107" s="156"/>
      <c r="F107" s="156"/>
      <c r="G107" s="156"/>
      <c r="H107" s="156"/>
      <c r="I107" s="156"/>
      <c r="J107" s="157">
        <f>J236</f>
        <v>0</v>
      </c>
      <c r="K107" s="154"/>
      <c r="L107" s="158"/>
    </row>
    <row r="108" spans="1:47" s="2" customFormat="1" ht="21.7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pans="1:31" s="2" customFormat="1" ht="6.95" customHeight="1">
      <c r="A113" s="34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24.95" customHeight="1">
      <c r="A114" s="34"/>
      <c r="B114" s="35"/>
      <c r="C114" s="23" t="s">
        <v>160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12" customHeight="1">
      <c r="A116" s="34"/>
      <c r="B116" s="35"/>
      <c r="C116" s="29" t="s">
        <v>16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26.25" customHeight="1">
      <c r="A117" s="34"/>
      <c r="B117" s="35"/>
      <c r="C117" s="36"/>
      <c r="D117" s="36"/>
      <c r="E117" s="314" t="str">
        <f>E7</f>
        <v>R 198 – IP1a, IP1b, IP2 a IP3 v k. ú. Černožice n. Labem - Sadové úpravy</v>
      </c>
      <c r="F117" s="315"/>
      <c r="G117" s="315"/>
      <c r="H117" s="315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1" customFormat="1" ht="12" customHeight="1">
      <c r="B118" s="21"/>
      <c r="C118" s="29" t="s">
        <v>146</v>
      </c>
      <c r="D118" s="22"/>
      <c r="E118" s="22"/>
      <c r="F118" s="22"/>
      <c r="G118" s="22"/>
      <c r="H118" s="22"/>
      <c r="I118" s="22"/>
      <c r="J118" s="22"/>
      <c r="K118" s="22"/>
      <c r="L118" s="20"/>
    </row>
    <row r="119" spans="1:31" s="1" customFormat="1" ht="16.5" customHeight="1">
      <c r="B119" s="21"/>
      <c r="C119" s="22"/>
      <c r="D119" s="22"/>
      <c r="E119" s="314" t="s">
        <v>147</v>
      </c>
      <c r="F119" s="290"/>
      <c r="G119" s="290"/>
      <c r="H119" s="290"/>
      <c r="I119" s="22"/>
      <c r="J119" s="22"/>
      <c r="K119" s="22"/>
      <c r="L119" s="20"/>
    </row>
    <row r="120" spans="1:31" s="1" customFormat="1" ht="12" customHeight="1">
      <c r="B120" s="21"/>
      <c r="C120" s="29" t="s">
        <v>148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pans="1:31" s="2" customFormat="1" ht="16.5" customHeight="1">
      <c r="A121" s="34"/>
      <c r="B121" s="35"/>
      <c r="C121" s="36"/>
      <c r="D121" s="36"/>
      <c r="E121" s="316" t="s">
        <v>665</v>
      </c>
      <c r="F121" s="317"/>
      <c r="G121" s="317"/>
      <c r="H121" s="317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150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6"/>
      <c r="D123" s="36"/>
      <c r="E123" s="260" t="str">
        <f>E13</f>
        <v>SO–04 IP3_ZP - Zahradnické práce</v>
      </c>
      <c r="F123" s="317"/>
      <c r="G123" s="317"/>
      <c r="H123" s="317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20</v>
      </c>
      <c r="D125" s="36"/>
      <c r="E125" s="36"/>
      <c r="F125" s="27" t="str">
        <f>F16</f>
        <v xml:space="preserve"> </v>
      </c>
      <c r="G125" s="36"/>
      <c r="H125" s="36"/>
      <c r="I125" s="29" t="s">
        <v>22</v>
      </c>
      <c r="J125" s="66" t="str">
        <f>IF(J16="","",J16)</f>
        <v>26. 9. 2024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24</v>
      </c>
      <c r="D127" s="36"/>
      <c r="E127" s="36"/>
      <c r="F127" s="27" t="str">
        <f>E19</f>
        <v xml:space="preserve"> </v>
      </c>
      <c r="G127" s="36"/>
      <c r="H127" s="36"/>
      <c r="I127" s="29" t="s">
        <v>30</v>
      </c>
      <c r="J127" s="32" t="str">
        <f>E25</f>
        <v xml:space="preserve"> 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28</v>
      </c>
      <c r="D128" s="36"/>
      <c r="E128" s="36"/>
      <c r="F128" s="27" t="str">
        <f>IF(E22="","",E22)</f>
        <v>Vyplň údaj</v>
      </c>
      <c r="G128" s="36"/>
      <c r="H128" s="36"/>
      <c r="I128" s="29" t="s">
        <v>32</v>
      </c>
      <c r="J128" s="32" t="str">
        <f>E28</f>
        <v xml:space="preserve"> 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0" customFormat="1" ht="29.25" customHeight="1">
      <c r="A130" s="159"/>
      <c r="B130" s="160"/>
      <c r="C130" s="161" t="s">
        <v>161</v>
      </c>
      <c r="D130" s="162" t="s">
        <v>60</v>
      </c>
      <c r="E130" s="162" t="s">
        <v>56</v>
      </c>
      <c r="F130" s="162" t="s">
        <v>57</v>
      </c>
      <c r="G130" s="162" t="s">
        <v>162</v>
      </c>
      <c r="H130" s="162" t="s">
        <v>163</v>
      </c>
      <c r="I130" s="162" t="s">
        <v>164</v>
      </c>
      <c r="J130" s="162" t="s">
        <v>154</v>
      </c>
      <c r="K130" s="163" t="s">
        <v>165</v>
      </c>
      <c r="L130" s="164"/>
      <c r="M130" s="75" t="s">
        <v>1</v>
      </c>
      <c r="N130" s="76" t="s">
        <v>39</v>
      </c>
      <c r="O130" s="76" t="s">
        <v>166</v>
      </c>
      <c r="P130" s="76" t="s">
        <v>167</v>
      </c>
      <c r="Q130" s="76" t="s">
        <v>168</v>
      </c>
      <c r="R130" s="76" t="s">
        <v>169</v>
      </c>
      <c r="S130" s="76" t="s">
        <v>170</v>
      </c>
      <c r="T130" s="77" t="s">
        <v>171</v>
      </c>
      <c r="U130" s="159"/>
      <c r="V130" s="159"/>
      <c r="W130" s="159"/>
      <c r="X130" s="159"/>
      <c r="Y130" s="159"/>
      <c r="Z130" s="159"/>
      <c r="AA130" s="159"/>
      <c r="AB130" s="159"/>
      <c r="AC130" s="159"/>
      <c r="AD130" s="159"/>
      <c r="AE130" s="159"/>
    </row>
    <row r="131" spans="1:65" s="2" customFormat="1" ht="22.9" customHeight="1">
      <c r="A131" s="34"/>
      <c r="B131" s="35"/>
      <c r="C131" s="82" t="s">
        <v>172</v>
      </c>
      <c r="D131" s="36"/>
      <c r="E131" s="36"/>
      <c r="F131" s="36"/>
      <c r="G131" s="36"/>
      <c r="H131" s="36"/>
      <c r="I131" s="36"/>
      <c r="J131" s="165">
        <f>BK131</f>
        <v>0</v>
      </c>
      <c r="K131" s="36"/>
      <c r="L131" s="39"/>
      <c r="M131" s="78"/>
      <c r="N131" s="166"/>
      <c r="O131" s="79"/>
      <c r="P131" s="167">
        <f>P132+P138+P142+P174+P195+P218+P236</f>
        <v>0</v>
      </c>
      <c r="Q131" s="79"/>
      <c r="R131" s="167">
        <f>R132+R138+R142+R174+R195+R218+R236</f>
        <v>0</v>
      </c>
      <c r="S131" s="79"/>
      <c r="T131" s="168">
        <f>T132+T138+T142+T174+T195+T218+T236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74</v>
      </c>
      <c r="AU131" s="17" t="s">
        <v>156</v>
      </c>
      <c r="BK131" s="169">
        <f>BK132+BK138+BK142+BK174+BK195+BK218+BK236</f>
        <v>0</v>
      </c>
    </row>
    <row r="132" spans="1:65" s="11" customFormat="1" ht="25.9" customHeight="1">
      <c r="B132" s="170"/>
      <c r="C132" s="171"/>
      <c r="D132" s="172" t="s">
        <v>74</v>
      </c>
      <c r="E132" s="173" t="s">
        <v>173</v>
      </c>
      <c r="F132" s="173" t="s">
        <v>247</v>
      </c>
      <c r="G132" s="171"/>
      <c r="H132" s="171"/>
      <c r="I132" s="174"/>
      <c r="J132" s="175">
        <f>BK132</f>
        <v>0</v>
      </c>
      <c r="K132" s="171"/>
      <c r="L132" s="176"/>
      <c r="M132" s="177"/>
      <c r="N132" s="178"/>
      <c r="O132" s="178"/>
      <c r="P132" s="179">
        <f>SUM(P133:P137)</f>
        <v>0</v>
      </c>
      <c r="Q132" s="178"/>
      <c r="R132" s="179">
        <f>SUM(R133:R137)</f>
        <v>0</v>
      </c>
      <c r="S132" s="178"/>
      <c r="T132" s="180">
        <f>SUM(T133:T137)</f>
        <v>0</v>
      </c>
      <c r="AR132" s="181" t="s">
        <v>82</v>
      </c>
      <c r="AT132" s="182" t="s">
        <v>74</v>
      </c>
      <c r="AU132" s="182" t="s">
        <v>75</v>
      </c>
      <c r="AY132" s="181" t="s">
        <v>175</v>
      </c>
      <c r="BK132" s="183">
        <f>SUM(BK133:BK137)</f>
        <v>0</v>
      </c>
    </row>
    <row r="133" spans="1:65" s="2" customFormat="1" ht="24.2" customHeight="1">
      <c r="A133" s="34"/>
      <c r="B133" s="35"/>
      <c r="C133" s="239" t="s">
        <v>82</v>
      </c>
      <c r="D133" s="239" t="s">
        <v>377</v>
      </c>
      <c r="E133" s="240" t="s">
        <v>378</v>
      </c>
      <c r="F133" s="241" t="s">
        <v>379</v>
      </c>
      <c r="G133" s="242" t="s">
        <v>179</v>
      </c>
      <c r="H133" s="243">
        <v>16</v>
      </c>
      <c r="I133" s="244"/>
      <c r="J133" s="245">
        <f>ROUND(I133*H133,2)</f>
        <v>0</v>
      </c>
      <c r="K133" s="241" t="s">
        <v>1</v>
      </c>
      <c r="L133" s="39"/>
      <c r="M133" s="246" t="s">
        <v>1</v>
      </c>
      <c r="N133" s="247" t="s">
        <v>40</v>
      </c>
      <c r="O133" s="71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6" t="s">
        <v>181</v>
      </c>
      <c r="AT133" s="196" t="s">
        <v>377</v>
      </c>
      <c r="AU133" s="196" t="s">
        <v>82</v>
      </c>
      <c r="AY133" s="17" t="s">
        <v>175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7" t="s">
        <v>82</v>
      </c>
      <c r="BK133" s="197">
        <f>ROUND(I133*H133,2)</f>
        <v>0</v>
      </c>
      <c r="BL133" s="17" t="s">
        <v>181</v>
      </c>
      <c r="BM133" s="196" t="s">
        <v>84</v>
      </c>
    </row>
    <row r="134" spans="1:65" s="2" customFormat="1" ht="33" customHeight="1">
      <c r="A134" s="34"/>
      <c r="B134" s="35"/>
      <c r="C134" s="239" t="s">
        <v>84</v>
      </c>
      <c r="D134" s="239" t="s">
        <v>377</v>
      </c>
      <c r="E134" s="240" t="s">
        <v>380</v>
      </c>
      <c r="F134" s="241" t="s">
        <v>381</v>
      </c>
      <c r="G134" s="242" t="s">
        <v>283</v>
      </c>
      <c r="H134" s="243">
        <v>13740</v>
      </c>
      <c r="I134" s="244"/>
      <c r="J134" s="245">
        <f>ROUND(I134*H134,2)</f>
        <v>0</v>
      </c>
      <c r="K134" s="241" t="s">
        <v>1</v>
      </c>
      <c r="L134" s="39"/>
      <c r="M134" s="246" t="s">
        <v>1</v>
      </c>
      <c r="N134" s="247" t="s">
        <v>40</v>
      </c>
      <c r="O134" s="71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181</v>
      </c>
      <c r="AT134" s="196" t="s">
        <v>377</v>
      </c>
      <c r="AU134" s="196" t="s">
        <v>82</v>
      </c>
      <c r="AY134" s="17" t="s">
        <v>175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82</v>
      </c>
      <c r="BK134" s="197">
        <f>ROUND(I134*H134,2)</f>
        <v>0</v>
      </c>
      <c r="BL134" s="17" t="s">
        <v>181</v>
      </c>
      <c r="BM134" s="196" t="s">
        <v>181</v>
      </c>
    </row>
    <row r="135" spans="1:65" s="2" customFormat="1" ht="21.75" customHeight="1">
      <c r="A135" s="34"/>
      <c r="B135" s="35"/>
      <c r="C135" s="239" t="s">
        <v>92</v>
      </c>
      <c r="D135" s="239" t="s">
        <v>377</v>
      </c>
      <c r="E135" s="240" t="s">
        <v>382</v>
      </c>
      <c r="F135" s="241" t="s">
        <v>383</v>
      </c>
      <c r="G135" s="242" t="s">
        <v>283</v>
      </c>
      <c r="H135" s="243">
        <v>13740</v>
      </c>
      <c r="I135" s="244"/>
      <c r="J135" s="245">
        <f>ROUND(I135*H135,2)</f>
        <v>0</v>
      </c>
      <c r="K135" s="241" t="s">
        <v>1</v>
      </c>
      <c r="L135" s="39"/>
      <c r="M135" s="246" t="s">
        <v>1</v>
      </c>
      <c r="N135" s="247" t="s">
        <v>40</v>
      </c>
      <c r="O135" s="71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6" t="s">
        <v>181</v>
      </c>
      <c r="AT135" s="196" t="s">
        <v>377</v>
      </c>
      <c r="AU135" s="196" t="s">
        <v>82</v>
      </c>
      <c r="AY135" s="17" t="s">
        <v>175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7" t="s">
        <v>82</v>
      </c>
      <c r="BK135" s="197">
        <f>ROUND(I135*H135,2)</f>
        <v>0</v>
      </c>
      <c r="BL135" s="17" t="s">
        <v>181</v>
      </c>
      <c r="BM135" s="196" t="s">
        <v>191</v>
      </c>
    </row>
    <row r="136" spans="1:65" s="2" customFormat="1" ht="21.75" customHeight="1">
      <c r="A136" s="34"/>
      <c r="B136" s="35"/>
      <c r="C136" s="239" t="s">
        <v>181</v>
      </c>
      <c r="D136" s="239" t="s">
        <v>377</v>
      </c>
      <c r="E136" s="240" t="s">
        <v>384</v>
      </c>
      <c r="F136" s="241" t="s">
        <v>385</v>
      </c>
      <c r="G136" s="242" t="s">
        <v>283</v>
      </c>
      <c r="H136" s="243">
        <v>13740</v>
      </c>
      <c r="I136" s="244"/>
      <c r="J136" s="245">
        <f>ROUND(I136*H136,2)</f>
        <v>0</v>
      </c>
      <c r="K136" s="241" t="s">
        <v>1</v>
      </c>
      <c r="L136" s="39"/>
      <c r="M136" s="246" t="s">
        <v>1</v>
      </c>
      <c r="N136" s="247" t="s">
        <v>40</v>
      </c>
      <c r="O136" s="71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6" t="s">
        <v>181</v>
      </c>
      <c r="AT136" s="196" t="s">
        <v>377</v>
      </c>
      <c r="AU136" s="196" t="s">
        <v>82</v>
      </c>
      <c r="AY136" s="17" t="s">
        <v>175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82</v>
      </c>
      <c r="BK136" s="197">
        <f>ROUND(I136*H136,2)</f>
        <v>0</v>
      </c>
      <c r="BL136" s="17" t="s">
        <v>181</v>
      </c>
      <c r="BM136" s="196" t="s">
        <v>180</v>
      </c>
    </row>
    <row r="137" spans="1:65" s="2" customFormat="1" ht="16.5" customHeight="1">
      <c r="A137" s="34"/>
      <c r="B137" s="35"/>
      <c r="C137" s="239" t="s">
        <v>196</v>
      </c>
      <c r="D137" s="239" t="s">
        <v>377</v>
      </c>
      <c r="E137" s="240" t="s">
        <v>386</v>
      </c>
      <c r="F137" s="241" t="s">
        <v>387</v>
      </c>
      <c r="G137" s="242" t="s">
        <v>283</v>
      </c>
      <c r="H137" s="243">
        <v>13740</v>
      </c>
      <c r="I137" s="244"/>
      <c r="J137" s="245">
        <f>ROUND(I137*H137,2)</f>
        <v>0</v>
      </c>
      <c r="K137" s="241" t="s">
        <v>1</v>
      </c>
      <c r="L137" s="39"/>
      <c r="M137" s="246" t="s">
        <v>1</v>
      </c>
      <c r="N137" s="247" t="s">
        <v>40</v>
      </c>
      <c r="O137" s="71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6" t="s">
        <v>181</v>
      </c>
      <c r="AT137" s="196" t="s">
        <v>377</v>
      </c>
      <c r="AU137" s="196" t="s">
        <v>82</v>
      </c>
      <c r="AY137" s="17" t="s">
        <v>175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7" t="s">
        <v>82</v>
      </c>
      <c r="BK137" s="197">
        <f>ROUND(I137*H137,2)</f>
        <v>0</v>
      </c>
      <c r="BL137" s="17" t="s">
        <v>181</v>
      </c>
      <c r="BM137" s="196" t="s">
        <v>199</v>
      </c>
    </row>
    <row r="138" spans="1:65" s="11" customFormat="1" ht="25.9" customHeight="1">
      <c r="B138" s="170"/>
      <c r="C138" s="171"/>
      <c r="D138" s="172" t="s">
        <v>74</v>
      </c>
      <c r="E138" s="173" t="s">
        <v>187</v>
      </c>
      <c r="F138" s="173" t="s">
        <v>388</v>
      </c>
      <c r="G138" s="171"/>
      <c r="H138" s="171"/>
      <c r="I138" s="174"/>
      <c r="J138" s="175">
        <f>BK138</f>
        <v>0</v>
      </c>
      <c r="K138" s="171"/>
      <c r="L138" s="176"/>
      <c r="M138" s="177"/>
      <c r="N138" s="178"/>
      <c r="O138" s="178"/>
      <c r="P138" s="179">
        <f>SUM(P139:P141)</f>
        <v>0</v>
      </c>
      <c r="Q138" s="178"/>
      <c r="R138" s="179">
        <f>SUM(R139:R141)</f>
        <v>0</v>
      </c>
      <c r="S138" s="178"/>
      <c r="T138" s="180">
        <f>SUM(T139:T141)</f>
        <v>0</v>
      </c>
      <c r="AR138" s="181" t="s">
        <v>82</v>
      </c>
      <c r="AT138" s="182" t="s">
        <v>74</v>
      </c>
      <c r="AU138" s="182" t="s">
        <v>75</v>
      </c>
      <c r="AY138" s="181" t="s">
        <v>175</v>
      </c>
      <c r="BK138" s="183">
        <f>SUM(BK139:BK141)</f>
        <v>0</v>
      </c>
    </row>
    <row r="139" spans="1:65" s="2" customFormat="1" ht="24.2" customHeight="1">
      <c r="A139" s="34"/>
      <c r="B139" s="35"/>
      <c r="C139" s="239" t="s">
        <v>191</v>
      </c>
      <c r="D139" s="239" t="s">
        <v>377</v>
      </c>
      <c r="E139" s="240" t="s">
        <v>389</v>
      </c>
      <c r="F139" s="241" t="s">
        <v>390</v>
      </c>
      <c r="G139" s="242" t="s">
        <v>283</v>
      </c>
      <c r="H139" s="243">
        <v>13364</v>
      </c>
      <c r="I139" s="244"/>
      <c r="J139" s="245">
        <f>ROUND(I139*H139,2)</f>
        <v>0</v>
      </c>
      <c r="K139" s="241" t="s">
        <v>1</v>
      </c>
      <c r="L139" s="39"/>
      <c r="M139" s="246" t="s">
        <v>1</v>
      </c>
      <c r="N139" s="247" t="s">
        <v>40</v>
      </c>
      <c r="O139" s="71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6" t="s">
        <v>181</v>
      </c>
      <c r="AT139" s="196" t="s">
        <v>377</v>
      </c>
      <c r="AU139" s="196" t="s">
        <v>82</v>
      </c>
      <c r="AY139" s="17" t="s">
        <v>175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82</v>
      </c>
      <c r="BK139" s="197">
        <f>ROUND(I139*H139,2)</f>
        <v>0</v>
      </c>
      <c r="BL139" s="17" t="s">
        <v>181</v>
      </c>
      <c r="BM139" s="196" t="s">
        <v>8</v>
      </c>
    </row>
    <row r="140" spans="1:65" s="2" customFormat="1" ht="16.5" customHeight="1">
      <c r="A140" s="34"/>
      <c r="B140" s="35"/>
      <c r="C140" s="239" t="s">
        <v>206</v>
      </c>
      <c r="D140" s="239" t="s">
        <v>377</v>
      </c>
      <c r="E140" s="240" t="s">
        <v>386</v>
      </c>
      <c r="F140" s="241" t="s">
        <v>387</v>
      </c>
      <c r="G140" s="242" t="s">
        <v>283</v>
      </c>
      <c r="H140" s="243">
        <v>13364</v>
      </c>
      <c r="I140" s="244"/>
      <c r="J140" s="245">
        <f>ROUND(I140*H140,2)</f>
        <v>0</v>
      </c>
      <c r="K140" s="241" t="s">
        <v>1</v>
      </c>
      <c r="L140" s="39"/>
      <c r="M140" s="246" t="s">
        <v>1</v>
      </c>
      <c r="N140" s="247" t="s">
        <v>40</v>
      </c>
      <c r="O140" s="71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6" t="s">
        <v>181</v>
      </c>
      <c r="AT140" s="196" t="s">
        <v>377</v>
      </c>
      <c r="AU140" s="196" t="s">
        <v>82</v>
      </c>
      <c r="AY140" s="17" t="s">
        <v>175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7" t="s">
        <v>82</v>
      </c>
      <c r="BK140" s="197">
        <f>ROUND(I140*H140,2)</f>
        <v>0</v>
      </c>
      <c r="BL140" s="17" t="s">
        <v>181</v>
      </c>
      <c r="BM140" s="196" t="s">
        <v>209</v>
      </c>
    </row>
    <row r="141" spans="1:65" s="2" customFormat="1" ht="33" customHeight="1">
      <c r="A141" s="34"/>
      <c r="B141" s="35"/>
      <c r="C141" s="239" t="s">
        <v>180</v>
      </c>
      <c r="D141" s="239" t="s">
        <v>377</v>
      </c>
      <c r="E141" s="240" t="s">
        <v>392</v>
      </c>
      <c r="F141" s="241" t="s">
        <v>393</v>
      </c>
      <c r="G141" s="242" t="s">
        <v>283</v>
      </c>
      <c r="H141" s="243">
        <v>13364</v>
      </c>
      <c r="I141" s="244"/>
      <c r="J141" s="245">
        <f>ROUND(I141*H141,2)</f>
        <v>0</v>
      </c>
      <c r="K141" s="241" t="s">
        <v>1</v>
      </c>
      <c r="L141" s="39"/>
      <c r="M141" s="246" t="s">
        <v>1</v>
      </c>
      <c r="N141" s="247" t="s">
        <v>40</v>
      </c>
      <c r="O141" s="71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6" t="s">
        <v>181</v>
      </c>
      <c r="AT141" s="196" t="s">
        <v>377</v>
      </c>
      <c r="AU141" s="196" t="s">
        <v>82</v>
      </c>
      <c r="AY141" s="17" t="s">
        <v>175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82</v>
      </c>
      <c r="BK141" s="197">
        <f>ROUND(I141*H141,2)</f>
        <v>0</v>
      </c>
      <c r="BL141" s="17" t="s">
        <v>181</v>
      </c>
      <c r="BM141" s="196" t="s">
        <v>213</v>
      </c>
    </row>
    <row r="142" spans="1:65" s="11" customFormat="1" ht="25.9" customHeight="1">
      <c r="B142" s="170"/>
      <c r="C142" s="171"/>
      <c r="D142" s="172" t="s">
        <v>74</v>
      </c>
      <c r="E142" s="173" t="s">
        <v>201</v>
      </c>
      <c r="F142" s="173" t="s">
        <v>262</v>
      </c>
      <c r="G142" s="171"/>
      <c r="H142" s="171"/>
      <c r="I142" s="174"/>
      <c r="J142" s="175">
        <f>BK142</f>
        <v>0</v>
      </c>
      <c r="K142" s="171"/>
      <c r="L142" s="176"/>
      <c r="M142" s="177"/>
      <c r="N142" s="178"/>
      <c r="O142" s="178"/>
      <c r="P142" s="179">
        <f>SUM(P143:P173)</f>
        <v>0</v>
      </c>
      <c r="Q142" s="178"/>
      <c r="R142" s="179">
        <f>SUM(R143:R173)</f>
        <v>0</v>
      </c>
      <c r="S142" s="178"/>
      <c r="T142" s="180">
        <f>SUM(T143:T173)</f>
        <v>0</v>
      </c>
      <c r="AR142" s="181" t="s">
        <v>82</v>
      </c>
      <c r="AT142" s="182" t="s">
        <v>74</v>
      </c>
      <c r="AU142" s="182" t="s">
        <v>75</v>
      </c>
      <c r="AY142" s="181" t="s">
        <v>175</v>
      </c>
      <c r="BK142" s="183">
        <f>SUM(BK143:BK173)</f>
        <v>0</v>
      </c>
    </row>
    <row r="143" spans="1:65" s="2" customFormat="1" ht="24.2" customHeight="1">
      <c r="A143" s="34"/>
      <c r="B143" s="35"/>
      <c r="C143" s="239" t="s">
        <v>215</v>
      </c>
      <c r="D143" s="239" t="s">
        <v>377</v>
      </c>
      <c r="E143" s="240" t="s">
        <v>394</v>
      </c>
      <c r="F143" s="241" t="s">
        <v>395</v>
      </c>
      <c r="G143" s="242" t="s">
        <v>179</v>
      </c>
      <c r="H143" s="243">
        <v>14</v>
      </c>
      <c r="I143" s="244"/>
      <c r="J143" s="245">
        <f>ROUND(I143*H143,2)</f>
        <v>0</v>
      </c>
      <c r="K143" s="241" t="s">
        <v>1</v>
      </c>
      <c r="L143" s="39"/>
      <c r="M143" s="246" t="s">
        <v>1</v>
      </c>
      <c r="N143" s="247" t="s">
        <v>40</v>
      </c>
      <c r="O143" s="71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6" t="s">
        <v>181</v>
      </c>
      <c r="AT143" s="196" t="s">
        <v>377</v>
      </c>
      <c r="AU143" s="196" t="s">
        <v>82</v>
      </c>
      <c r="AY143" s="17" t="s">
        <v>175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7" t="s">
        <v>82</v>
      </c>
      <c r="BK143" s="197">
        <f>ROUND(I143*H143,2)</f>
        <v>0</v>
      </c>
      <c r="BL143" s="17" t="s">
        <v>181</v>
      </c>
      <c r="BM143" s="196" t="s">
        <v>218</v>
      </c>
    </row>
    <row r="144" spans="1:65" s="2" customFormat="1" ht="33" customHeight="1">
      <c r="A144" s="34"/>
      <c r="B144" s="35"/>
      <c r="C144" s="239" t="s">
        <v>199</v>
      </c>
      <c r="D144" s="239" t="s">
        <v>377</v>
      </c>
      <c r="E144" s="240" t="s">
        <v>396</v>
      </c>
      <c r="F144" s="241" t="s">
        <v>397</v>
      </c>
      <c r="G144" s="242" t="s">
        <v>179</v>
      </c>
      <c r="H144" s="243">
        <v>14</v>
      </c>
      <c r="I144" s="244"/>
      <c r="J144" s="245">
        <f>ROUND(I144*H144,2)</f>
        <v>0</v>
      </c>
      <c r="K144" s="241" t="s">
        <v>1</v>
      </c>
      <c r="L144" s="39"/>
      <c r="M144" s="246" t="s">
        <v>1</v>
      </c>
      <c r="N144" s="247" t="s">
        <v>40</v>
      </c>
      <c r="O144" s="71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6" t="s">
        <v>181</v>
      </c>
      <c r="AT144" s="196" t="s">
        <v>377</v>
      </c>
      <c r="AU144" s="196" t="s">
        <v>82</v>
      </c>
      <c r="AY144" s="17" t="s">
        <v>175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7" t="s">
        <v>82</v>
      </c>
      <c r="BK144" s="197">
        <f>ROUND(I144*H144,2)</f>
        <v>0</v>
      </c>
      <c r="BL144" s="17" t="s">
        <v>181</v>
      </c>
      <c r="BM144" s="196" t="s">
        <v>222</v>
      </c>
    </row>
    <row r="145" spans="1:65" s="2" customFormat="1" ht="24.2" customHeight="1">
      <c r="A145" s="34"/>
      <c r="B145" s="35"/>
      <c r="C145" s="239" t="s">
        <v>224</v>
      </c>
      <c r="D145" s="239" t="s">
        <v>377</v>
      </c>
      <c r="E145" s="240" t="s">
        <v>398</v>
      </c>
      <c r="F145" s="241" t="s">
        <v>399</v>
      </c>
      <c r="G145" s="242" t="s">
        <v>179</v>
      </c>
      <c r="H145" s="243">
        <v>14</v>
      </c>
      <c r="I145" s="244"/>
      <c r="J145" s="245">
        <f>ROUND(I145*H145,2)</f>
        <v>0</v>
      </c>
      <c r="K145" s="241" t="s">
        <v>1</v>
      </c>
      <c r="L145" s="39"/>
      <c r="M145" s="246" t="s">
        <v>1</v>
      </c>
      <c r="N145" s="247" t="s">
        <v>40</v>
      </c>
      <c r="O145" s="71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6" t="s">
        <v>181</v>
      </c>
      <c r="AT145" s="196" t="s">
        <v>377</v>
      </c>
      <c r="AU145" s="196" t="s">
        <v>82</v>
      </c>
      <c r="AY145" s="17" t="s">
        <v>175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82</v>
      </c>
      <c r="BK145" s="197">
        <f>ROUND(I145*H145,2)</f>
        <v>0</v>
      </c>
      <c r="BL145" s="17" t="s">
        <v>181</v>
      </c>
      <c r="BM145" s="196" t="s">
        <v>227</v>
      </c>
    </row>
    <row r="146" spans="1:65" s="2" customFormat="1" ht="24.2" customHeight="1">
      <c r="A146" s="34"/>
      <c r="B146" s="35"/>
      <c r="C146" s="239" t="s">
        <v>8</v>
      </c>
      <c r="D146" s="239" t="s">
        <v>377</v>
      </c>
      <c r="E146" s="240" t="s">
        <v>405</v>
      </c>
      <c r="F146" s="241" t="s">
        <v>406</v>
      </c>
      <c r="G146" s="242" t="s">
        <v>402</v>
      </c>
      <c r="H146" s="243">
        <v>5.5999999999999995E-4</v>
      </c>
      <c r="I146" s="244"/>
      <c r="J146" s="245">
        <f>ROUND(I146*H146,2)</f>
        <v>0</v>
      </c>
      <c r="K146" s="241" t="s">
        <v>1</v>
      </c>
      <c r="L146" s="39"/>
      <c r="M146" s="246" t="s">
        <v>1</v>
      </c>
      <c r="N146" s="247" t="s">
        <v>40</v>
      </c>
      <c r="O146" s="71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6" t="s">
        <v>181</v>
      </c>
      <c r="AT146" s="196" t="s">
        <v>377</v>
      </c>
      <c r="AU146" s="196" t="s">
        <v>82</v>
      </c>
      <c r="AY146" s="17" t="s">
        <v>175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7" t="s">
        <v>82</v>
      </c>
      <c r="BK146" s="197">
        <f>ROUND(I146*H146,2)</f>
        <v>0</v>
      </c>
      <c r="BL146" s="17" t="s">
        <v>181</v>
      </c>
      <c r="BM146" s="196" t="s">
        <v>231</v>
      </c>
    </row>
    <row r="147" spans="1:65" s="13" customFormat="1" ht="11.25">
      <c r="B147" s="213"/>
      <c r="C147" s="214"/>
      <c r="D147" s="200" t="s">
        <v>182</v>
      </c>
      <c r="E147" s="215" t="s">
        <v>1</v>
      </c>
      <c r="F147" s="216" t="s">
        <v>403</v>
      </c>
      <c r="G147" s="214"/>
      <c r="H147" s="215" t="s">
        <v>1</v>
      </c>
      <c r="I147" s="217"/>
      <c r="J147" s="214"/>
      <c r="K147" s="214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182</v>
      </c>
      <c r="AU147" s="222" t="s">
        <v>82</v>
      </c>
      <c r="AV147" s="13" t="s">
        <v>82</v>
      </c>
      <c r="AW147" s="13" t="s">
        <v>31</v>
      </c>
      <c r="AX147" s="13" t="s">
        <v>75</v>
      </c>
      <c r="AY147" s="222" t="s">
        <v>175</v>
      </c>
    </row>
    <row r="148" spans="1:65" s="12" customFormat="1" ht="11.25">
      <c r="B148" s="198"/>
      <c r="C148" s="199"/>
      <c r="D148" s="200" t="s">
        <v>182</v>
      </c>
      <c r="E148" s="201" t="s">
        <v>1</v>
      </c>
      <c r="F148" s="202" t="s">
        <v>719</v>
      </c>
      <c r="G148" s="199"/>
      <c r="H148" s="203">
        <v>5.5999999999999995E-4</v>
      </c>
      <c r="I148" s="204"/>
      <c r="J148" s="199"/>
      <c r="K148" s="199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182</v>
      </c>
      <c r="AU148" s="209" t="s">
        <v>82</v>
      </c>
      <c r="AV148" s="12" t="s">
        <v>84</v>
      </c>
      <c r="AW148" s="12" t="s">
        <v>31</v>
      </c>
      <c r="AX148" s="12" t="s">
        <v>75</v>
      </c>
      <c r="AY148" s="209" t="s">
        <v>175</v>
      </c>
    </row>
    <row r="149" spans="1:65" s="14" customFormat="1" ht="11.25">
      <c r="B149" s="223"/>
      <c r="C149" s="224"/>
      <c r="D149" s="200" t="s">
        <v>182</v>
      </c>
      <c r="E149" s="225" t="s">
        <v>1</v>
      </c>
      <c r="F149" s="226" t="s">
        <v>253</v>
      </c>
      <c r="G149" s="224"/>
      <c r="H149" s="227">
        <v>5.5999999999999995E-4</v>
      </c>
      <c r="I149" s="228"/>
      <c r="J149" s="224"/>
      <c r="K149" s="224"/>
      <c r="L149" s="229"/>
      <c r="M149" s="230"/>
      <c r="N149" s="231"/>
      <c r="O149" s="231"/>
      <c r="P149" s="231"/>
      <c r="Q149" s="231"/>
      <c r="R149" s="231"/>
      <c r="S149" s="231"/>
      <c r="T149" s="232"/>
      <c r="AT149" s="233" t="s">
        <v>182</v>
      </c>
      <c r="AU149" s="233" t="s">
        <v>82</v>
      </c>
      <c r="AV149" s="14" t="s">
        <v>181</v>
      </c>
      <c r="AW149" s="14" t="s">
        <v>31</v>
      </c>
      <c r="AX149" s="14" t="s">
        <v>82</v>
      </c>
      <c r="AY149" s="233" t="s">
        <v>175</v>
      </c>
    </row>
    <row r="150" spans="1:65" s="2" customFormat="1" ht="24.2" customHeight="1">
      <c r="A150" s="34"/>
      <c r="B150" s="35"/>
      <c r="C150" s="239" t="s">
        <v>233</v>
      </c>
      <c r="D150" s="239" t="s">
        <v>377</v>
      </c>
      <c r="E150" s="240" t="s">
        <v>405</v>
      </c>
      <c r="F150" s="241" t="s">
        <v>406</v>
      </c>
      <c r="G150" s="242" t="s">
        <v>402</v>
      </c>
      <c r="H150" s="243">
        <v>4.1999999999999997E-3</v>
      </c>
      <c r="I150" s="244"/>
      <c r="J150" s="245">
        <f>ROUND(I150*H150,2)</f>
        <v>0</v>
      </c>
      <c r="K150" s="241" t="s">
        <v>1</v>
      </c>
      <c r="L150" s="39"/>
      <c r="M150" s="246" t="s">
        <v>1</v>
      </c>
      <c r="N150" s="247" t="s">
        <v>40</v>
      </c>
      <c r="O150" s="71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6" t="s">
        <v>181</v>
      </c>
      <c r="AT150" s="196" t="s">
        <v>377</v>
      </c>
      <c r="AU150" s="196" t="s">
        <v>82</v>
      </c>
      <c r="AY150" s="17" t="s">
        <v>175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7" t="s">
        <v>82</v>
      </c>
      <c r="BK150" s="197">
        <f>ROUND(I150*H150,2)</f>
        <v>0</v>
      </c>
      <c r="BL150" s="17" t="s">
        <v>181</v>
      </c>
      <c r="BM150" s="196" t="s">
        <v>236</v>
      </c>
    </row>
    <row r="151" spans="1:65" s="13" customFormat="1" ht="11.25">
      <c r="B151" s="213"/>
      <c r="C151" s="214"/>
      <c r="D151" s="200" t="s">
        <v>182</v>
      </c>
      <c r="E151" s="215" t="s">
        <v>1</v>
      </c>
      <c r="F151" s="216" t="s">
        <v>403</v>
      </c>
      <c r="G151" s="214"/>
      <c r="H151" s="215" t="s">
        <v>1</v>
      </c>
      <c r="I151" s="217"/>
      <c r="J151" s="214"/>
      <c r="K151" s="214"/>
      <c r="L151" s="218"/>
      <c r="M151" s="219"/>
      <c r="N151" s="220"/>
      <c r="O151" s="220"/>
      <c r="P151" s="220"/>
      <c r="Q151" s="220"/>
      <c r="R151" s="220"/>
      <c r="S151" s="220"/>
      <c r="T151" s="221"/>
      <c r="AT151" s="222" t="s">
        <v>182</v>
      </c>
      <c r="AU151" s="222" t="s">
        <v>82</v>
      </c>
      <c r="AV151" s="13" t="s">
        <v>82</v>
      </c>
      <c r="AW151" s="13" t="s">
        <v>31</v>
      </c>
      <c r="AX151" s="13" t="s">
        <v>75</v>
      </c>
      <c r="AY151" s="222" t="s">
        <v>175</v>
      </c>
    </row>
    <row r="152" spans="1:65" s="12" customFormat="1" ht="11.25">
      <c r="B152" s="198"/>
      <c r="C152" s="199"/>
      <c r="D152" s="200" t="s">
        <v>182</v>
      </c>
      <c r="E152" s="201" t="s">
        <v>1</v>
      </c>
      <c r="F152" s="202" t="s">
        <v>720</v>
      </c>
      <c r="G152" s="199"/>
      <c r="H152" s="203">
        <v>4.1999999999999997E-3</v>
      </c>
      <c r="I152" s="204"/>
      <c r="J152" s="199"/>
      <c r="K152" s="199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182</v>
      </c>
      <c r="AU152" s="209" t="s">
        <v>82</v>
      </c>
      <c r="AV152" s="12" t="s">
        <v>84</v>
      </c>
      <c r="AW152" s="12" t="s">
        <v>31</v>
      </c>
      <c r="AX152" s="12" t="s">
        <v>75</v>
      </c>
      <c r="AY152" s="209" t="s">
        <v>175</v>
      </c>
    </row>
    <row r="153" spans="1:65" s="14" customFormat="1" ht="11.25">
      <c r="B153" s="223"/>
      <c r="C153" s="224"/>
      <c r="D153" s="200" t="s">
        <v>182</v>
      </c>
      <c r="E153" s="225" t="s">
        <v>1</v>
      </c>
      <c r="F153" s="226" t="s">
        <v>253</v>
      </c>
      <c r="G153" s="224"/>
      <c r="H153" s="227">
        <v>4.1999999999999997E-3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AT153" s="233" t="s">
        <v>182</v>
      </c>
      <c r="AU153" s="233" t="s">
        <v>82</v>
      </c>
      <c r="AV153" s="14" t="s">
        <v>181</v>
      </c>
      <c r="AW153" s="14" t="s">
        <v>31</v>
      </c>
      <c r="AX153" s="14" t="s">
        <v>82</v>
      </c>
      <c r="AY153" s="233" t="s">
        <v>175</v>
      </c>
    </row>
    <row r="154" spans="1:65" s="2" customFormat="1" ht="33" customHeight="1">
      <c r="A154" s="34"/>
      <c r="B154" s="35"/>
      <c r="C154" s="239" t="s">
        <v>209</v>
      </c>
      <c r="D154" s="239" t="s">
        <v>377</v>
      </c>
      <c r="E154" s="240" t="s">
        <v>408</v>
      </c>
      <c r="F154" s="241" t="s">
        <v>409</v>
      </c>
      <c r="G154" s="242" t="s">
        <v>179</v>
      </c>
      <c r="H154" s="243">
        <v>14</v>
      </c>
      <c r="I154" s="244"/>
      <c r="J154" s="245">
        <f>ROUND(I154*H154,2)</f>
        <v>0</v>
      </c>
      <c r="K154" s="241" t="s">
        <v>1</v>
      </c>
      <c r="L154" s="39"/>
      <c r="M154" s="246" t="s">
        <v>1</v>
      </c>
      <c r="N154" s="247" t="s">
        <v>40</v>
      </c>
      <c r="O154" s="71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6" t="s">
        <v>181</v>
      </c>
      <c r="AT154" s="196" t="s">
        <v>377</v>
      </c>
      <c r="AU154" s="196" t="s">
        <v>82</v>
      </c>
      <c r="AY154" s="17" t="s">
        <v>175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82</v>
      </c>
      <c r="BK154" s="197">
        <f>ROUND(I154*H154,2)</f>
        <v>0</v>
      </c>
      <c r="BL154" s="17" t="s">
        <v>181</v>
      </c>
      <c r="BM154" s="196" t="s">
        <v>299</v>
      </c>
    </row>
    <row r="155" spans="1:65" s="2" customFormat="1" ht="24.2" customHeight="1">
      <c r="A155" s="34"/>
      <c r="B155" s="35"/>
      <c r="C155" s="239" t="s">
        <v>300</v>
      </c>
      <c r="D155" s="239" t="s">
        <v>377</v>
      </c>
      <c r="E155" s="240" t="s">
        <v>410</v>
      </c>
      <c r="F155" s="241" t="s">
        <v>411</v>
      </c>
      <c r="G155" s="242" t="s">
        <v>283</v>
      </c>
      <c r="H155" s="243">
        <v>14.7</v>
      </c>
      <c r="I155" s="244"/>
      <c r="J155" s="245">
        <f>ROUND(I155*H155,2)</f>
        <v>0</v>
      </c>
      <c r="K155" s="241" t="s">
        <v>1</v>
      </c>
      <c r="L155" s="39"/>
      <c r="M155" s="246" t="s">
        <v>1</v>
      </c>
      <c r="N155" s="247" t="s">
        <v>40</v>
      </c>
      <c r="O155" s="71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6" t="s">
        <v>181</v>
      </c>
      <c r="AT155" s="196" t="s">
        <v>377</v>
      </c>
      <c r="AU155" s="196" t="s">
        <v>82</v>
      </c>
      <c r="AY155" s="17" t="s">
        <v>175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7" t="s">
        <v>82</v>
      </c>
      <c r="BK155" s="197">
        <f>ROUND(I155*H155,2)</f>
        <v>0</v>
      </c>
      <c r="BL155" s="17" t="s">
        <v>181</v>
      </c>
      <c r="BM155" s="196" t="s">
        <v>301</v>
      </c>
    </row>
    <row r="156" spans="1:65" s="13" customFormat="1" ht="11.25">
      <c r="B156" s="213"/>
      <c r="C156" s="214"/>
      <c r="D156" s="200" t="s">
        <v>182</v>
      </c>
      <c r="E156" s="215" t="s">
        <v>1</v>
      </c>
      <c r="F156" s="216" t="s">
        <v>284</v>
      </c>
      <c r="G156" s="214"/>
      <c r="H156" s="215" t="s">
        <v>1</v>
      </c>
      <c r="I156" s="217"/>
      <c r="J156" s="214"/>
      <c r="K156" s="214"/>
      <c r="L156" s="218"/>
      <c r="M156" s="219"/>
      <c r="N156" s="220"/>
      <c r="O156" s="220"/>
      <c r="P156" s="220"/>
      <c r="Q156" s="220"/>
      <c r="R156" s="220"/>
      <c r="S156" s="220"/>
      <c r="T156" s="221"/>
      <c r="AT156" s="222" t="s">
        <v>182</v>
      </c>
      <c r="AU156" s="222" t="s">
        <v>82</v>
      </c>
      <c r="AV156" s="13" t="s">
        <v>82</v>
      </c>
      <c r="AW156" s="13" t="s">
        <v>31</v>
      </c>
      <c r="AX156" s="13" t="s">
        <v>75</v>
      </c>
      <c r="AY156" s="222" t="s">
        <v>175</v>
      </c>
    </row>
    <row r="157" spans="1:65" s="12" customFormat="1" ht="11.25">
      <c r="B157" s="198"/>
      <c r="C157" s="199"/>
      <c r="D157" s="200" t="s">
        <v>182</v>
      </c>
      <c r="E157" s="201" t="s">
        <v>1</v>
      </c>
      <c r="F157" s="202" t="s">
        <v>697</v>
      </c>
      <c r="G157" s="199"/>
      <c r="H157" s="203">
        <v>14.7</v>
      </c>
      <c r="I157" s="204"/>
      <c r="J157" s="199"/>
      <c r="K157" s="199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182</v>
      </c>
      <c r="AU157" s="209" t="s">
        <v>82</v>
      </c>
      <c r="AV157" s="12" t="s">
        <v>84</v>
      </c>
      <c r="AW157" s="12" t="s">
        <v>31</v>
      </c>
      <c r="AX157" s="12" t="s">
        <v>75</v>
      </c>
      <c r="AY157" s="209" t="s">
        <v>175</v>
      </c>
    </row>
    <row r="158" spans="1:65" s="14" customFormat="1" ht="11.25">
      <c r="B158" s="223"/>
      <c r="C158" s="224"/>
      <c r="D158" s="200" t="s">
        <v>182</v>
      </c>
      <c r="E158" s="225" t="s">
        <v>1</v>
      </c>
      <c r="F158" s="226" t="s">
        <v>253</v>
      </c>
      <c r="G158" s="224"/>
      <c r="H158" s="227">
        <v>14.7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AT158" s="233" t="s">
        <v>182</v>
      </c>
      <c r="AU158" s="233" t="s">
        <v>82</v>
      </c>
      <c r="AV158" s="14" t="s">
        <v>181</v>
      </c>
      <c r="AW158" s="14" t="s">
        <v>31</v>
      </c>
      <c r="AX158" s="14" t="s">
        <v>82</v>
      </c>
      <c r="AY158" s="233" t="s">
        <v>175</v>
      </c>
    </row>
    <row r="159" spans="1:65" s="2" customFormat="1" ht="16.5" customHeight="1">
      <c r="A159" s="34"/>
      <c r="B159" s="35"/>
      <c r="C159" s="239" t="s">
        <v>213</v>
      </c>
      <c r="D159" s="239" t="s">
        <v>377</v>
      </c>
      <c r="E159" s="240" t="s">
        <v>412</v>
      </c>
      <c r="F159" s="241" t="s">
        <v>413</v>
      </c>
      <c r="G159" s="242" t="s">
        <v>179</v>
      </c>
      <c r="H159" s="243">
        <v>14</v>
      </c>
      <c r="I159" s="244"/>
      <c r="J159" s="245">
        <f>ROUND(I159*H159,2)</f>
        <v>0</v>
      </c>
      <c r="K159" s="241" t="s">
        <v>1</v>
      </c>
      <c r="L159" s="39"/>
      <c r="M159" s="246" t="s">
        <v>1</v>
      </c>
      <c r="N159" s="247" t="s">
        <v>40</v>
      </c>
      <c r="O159" s="71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6" t="s">
        <v>181</v>
      </c>
      <c r="AT159" s="196" t="s">
        <v>377</v>
      </c>
      <c r="AU159" s="196" t="s">
        <v>82</v>
      </c>
      <c r="AY159" s="17" t="s">
        <v>175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7" t="s">
        <v>82</v>
      </c>
      <c r="BK159" s="197">
        <f>ROUND(I159*H159,2)</f>
        <v>0</v>
      </c>
      <c r="BL159" s="17" t="s">
        <v>181</v>
      </c>
      <c r="BM159" s="196" t="s">
        <v>305</v>
      </c>
    </row>
    <row r="160" spans="1:65" s="2" customFormat="1" ht="24.2" customHeight="1">
      <c r="A160" s="34"/>
      <c r="B160" s="35"/>
      <c r="C160" s="239" t="s">
        <v>308</v>
      </c>
      <c r="D160" s="239" t="s">
        <v>377</v>
      </c>
      <c r="E160" s="240" t="s">
        <v>424</v>
      </c>
      <c r="F160" s="241" t="s">
        <v>425</v>
      </c>
      <c r="G160" s="242" t="s">
        <v>179</v>
      </c>
      <c r="H160" s="243">
        <v>14</v>
      </c>
      <c r="I160" s="244"/>
      <c r="J160" s="245">
        <f>ROUND(I160*H160,2)</f>
        <v>0</v>
      </c>
      <c r="K160" s="241" t="s">
        <v>1</v>
      </c>
      <c r="L160" s="39"/>
      <c r="M160" s="246" t="s">
        <v>1</v>
      </c>
      <c r="N160" s="247" t="s">
        <v>40</v>
      </c>
      <c r="O160" s="71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6" t="s">
        <v>181</v>
      </c>
      <c r="AT160" s="196" t="s">
        <v>377</v>
      </c>
      <c r="AU160" s="196" t="s">
        <v>82</v>
      </c>
      <c r="AY160" s="17" t="s">
        <v>175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7" t="s">
        <v>82</v>
      </c>
      <c r="BK160" s="197">
        <f>ROUND(I160*H160,2)</f>
        <v>0</v>
      </c>
      <c r="BL160" s="17" t="s">
        <v>181</v>
      </c>
      <c r="BM160" s="196" t="s">
        <v>311</v>
      </c>
    </row>
    <row r="161" spans="1:65" s="2" customFormat="1" ht="33" customHeight="1">
      <c r="A161" s="34"/>
      <c r="B161" s="35"/>
      <c r="C161" s="239" t="s">
        <v>218</v>
      </c>
      <c r="D161" s="239" t="s">
        <v>377</v>
      </c>
      <c r="E161" s="240" t="s">
        <v>426</v>
      </c>
      <c r="F161" s="241" t="s">
        <v>427</v>
      </c>
      <c r="G161" s="242" t="s">
        <v>428</v>
      </c>
      <c r="H161" s="243">
        <v>0.14000000000000001</v>
      </c>
      <c r="I161" s="244"/>
      <c r="J161" s="245">
        <f>ROUND(I161*H161,2)</f>
        <v>0</v>
      </c>
      <c r="K161" s="241" t="s">
        <v>1</v>
      </c>
      <c r="L161" s="39"/>
      <c r="M161" s="246" t="s">
        <v>1</v>
      </c>
      <c r="N161" s="247" t="s">
        <v>40</v>
      </c>
      <c r="O161" s="71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6" t="s">
        <v>181</v>
      </c>
      <c r="AT161" s="196" t="s">
        <v>377</v>
      </c>
      <c r="AU161" s="196" t="s">
        <v>82</v>
      </c>
      <c r="AY161" s="17" t="s">
        <v>175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7" t="s">
        <v>82</v>
      </c>
      <c r="BK161" s="197">
        <f>ROUND(I161*H161,2)</f>
        <v>0</v>
      </c>
      <c r="BL161" s="17" t="s">
        <v>181</v>
      </c>
      <c r="BM161" s="196" t="s">
        <v>316</v>
      </c>
    </row>
    <row r="162" spans="1:65" s="13" customFormat="1" ht="11.25">
      <c r="B162" s="213"/>
      <c r="C162" s="214"/>
      <c r="D162" s="200" t="s">
        <v>182</v>
      </c>
      <c r="E162" s="215" t="s">
        <v>1</v>
      </c>
      <c r="F162" s="216" t="s">
        <v>429</v>
      </c>
      <c r="G162" s="214"/>
      <c r="H162" s="215" t="s">
        <v>1</v>
      </c>
      <c r="I162" s="217"/>
      <c r="J162" s="214"/>
      <c r="K162" s="214"/>
      <c r="L162" s="218"/>
      <c r="M162" s="219"/>
      <c r="N162" s="220"/>
      <c r="O162" s="220"/>
      <c r="P162" s="220"/>
      <c r="Q162" s="220"/>
      <c r="R162" s="220"/>
      <c r="S162" s="220"/>
      <c r="T162" s="221"/>
      <c r="AT162" s="222" t="s">
        <v>182</v>
      </c>
      <c r="AU162" s="222" t="s">
        <v>82</v>
      </c>
      <c r="AV162" s="13" t="s">
        <v>82</v>
      </c>
      <c r="AW162" s="13" t="s">
        <v>31</v>
      </c>
      <c r="AX162" s="13" t="s">
        <v>75</v>
      </c>
      <c r="AY162" s="222" t="s">
        <v>175</v>
      </c>
    </row>
    <row r="163" spans="1:65" s="12" customFormat="1" ht="11.25">
      <c r="B163" s="198"/>
      <c r="C163" s="199"/>
      <c r="D163" s="200" t="s">
        <v>182</v>
      </c>
      <c r="E163" s="201" t="s">
        <v>1</v>
      </c>
      <c r="F163" s="202" t="s">
        <v>721</v>
      </c>
      <c r="G163" s="199"/>
      <c r="H163" s="203">
        <v>0.14000000000000001</v>
      </c>
      <c r="I163" s="204"/>
      <c r="J163" s="199"/>
      <c r="K163" s="199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182</v>
      </c>
      <c r="AU163" s="209" t="s">
        <v>82</v>
      </c>
      <c r="AV163" s="12" t="s">
        <v>84</v>
      </c>
      <c r="AW163" s="12" t="s">
        <v>31</v>
      </c>
      <c r="AX163" s="12" t="s">
        <v>75</v>
      </c>
      <c r="AY163" s="209" t="s">
        <v>175</v>
      </c>
    </row>
    <row r="164" spans="1:65" s="14" customFormat="1" ht="11.25">
      <c r="B164" s="223"/>
      <c r="C164" s="224"/>
      <c r="D164" s="200" t="s">
        <v>182</v>
      </c>
      <c r="E164" s="225" t="s">
        <v>1</v>
      </c>
      <c r="F164" s="226" t="s">
        <v>253</v>
      </c>
      <c r="G164" s="224"/>
      <c r="H164" s="227">
        <v>0.14000000000000001</v>
      </c>
      <c r="I164" s="228"/>
      <c r="J164" s="224"/>
      <c r="K164" s="224"/>
      <c r="L164" s="229"/>
      <c r="M164" s="230"/>
      <c r="N164" s="231"/>
      <c r="O164" s="231"/>
      <c r="P164" s="231"/>
      <c r="Q164" s="231"/>
      <c r="R164" s="231"/>
      <c r="S164" s="231"/>
      <c r="T164" s="232"/>
      <c r="AT164" s="233" t="s">
        <v>182</v>
      </c>
      <c r="AU164" s="233" t="s">
        <v>82</v>
      </c>
      <c r="AV164" s="14" t="s">
        <v>181</v>
      </c>
      <c r="AW164" s="14" t="s">
        <v>31</v>
      </c>
      <c r="AX164" s="14" t="s">
        <v>82</v>
      </c>
      <c r="AY164" s="233" t="s">
        <v>175</v>
      </c>
    </row>
    <row r="165" spans="1:65" s="2" customFormat="1" ht="24.2" customHeight="1">
      <c r="A165" s="34"/>
      <c r="B165" s="35"/>
      <c r="C165" s="239" t="s">
        <v>319</v>
      </c>
      <c r="D165" s="239" t="s">
        <v>377</v>
      </c>
      <c r="E165" s="240" t="s">
        <v>431</v>
      </c>
      <c r="F165" s="241" t="s">
        <v>432</v>
      </c>
      <c r="G165" s="242" t="s">
        <v>283</v>
      </c>
      <c r="H165" s="243">
        <v>14</v>
      </c>
      <c r="I165" s="244"/>
      <c r="J165" s="245">
        <f>ROUND(I165*H165,2)</f>
        <v>0</v>
      </c>
      <c r="K165" s="241" t="s">
        <v>1</v>
      </c>
      <c r="L165" s="39"/>
      <c r="M165" s="246" t="s">
        <v>1</v>
      </c>
      <c r="N165" s="247" t="s">
        <v>40</v>
      </c>
      <c r="O165" s="71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6" t="s">
        <v>181</v>
      </c>
      <c r="AT165" s="196" t="s">
        <v>377</v>
      </c>
      <c r="AU165" s="196" t="s">
        <v>82</v>
      </c>
      <c r="AY165" s="17" t="s">
        <v>175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7" t="s">
        <v>82</v>
      </c>
      <c r="BK165" s="197">
        <f>ROUND(I165*H165,2)</f>
        <v>0</v>
      </c>
      <c r="BL165" s="17" t="s">
        <v>181</v>
      </c>
      <c r="BM165" s="196" t="s">
        <v>322</v>
      </c>
    </row>
    <row r="166" spans="1:65" s="2" customFormat="1" ht="16.5" customHeight="1">
      <c r="A166" s="34"/>
      <c r="B166" s="35"/>
      <c r="C166" s="239" t="s">
        <v>222</v>
      </c>
      <c r="D166" s="239" t="s">
        <v>377</v>
      </c>
      <c r="E166" s="240" t="s">
        <v>414</v>
      </c>
      <c r="F166" s="241" t="s">
        <v>415</v>
      </c>
      <c r="G166" s="242" t="s">
        <v>315</v>
      </c>
      <c r="H166" s="243">
        <v>2.8</v>
      </c>
      <c r="I166" s="244"/>
      <c r="J166" s="245">
        <f>ROUND(I166*H166,2)</f>
        <v>0</v>
      </c>
      <c r="K166" s="241" t="s">
        <v>1</v>
      </c>
      <c r="L166" s="39"/>
      <c r="M166" s="246" t="s">
        <v>1</v>
      </c>
      <c r="N166" s="247" t="s">
        <v>40</v>
      </c>
      <c r="O166" s="71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6" t="s">
        <v>181</v>
      </c>
      <c r="AT166" s="196" t="s">
        <v>377</v>
      </c>
      <c r="AU166" s="196" t="s">
        <v>82</v>
      </c>
      <c r="AY166" s="17" t="s">
        <v>175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7" t="s">
        <v>82</v>
      </c>
      <c r="BK166" s="197">
        <f>ROUND(I166*H166,2)</f>
        <v>0</v>
      </c>
      <c r="BL166" s="17" t="s">
        <v>181</v>
      </c>
      <c r="BM166" s="196" t="s">
        <v>328</v>
      </c>
    </row>
    <row r="167" spans="1:65" s="13" customFormat="1" ht="11.25">
      <c r="B167" s="213"/>
      <c r="C167" s="214"/>
      <c r="D167" s="200" t="s">
        <v>182</v>
      </c>
      <c r="E167" s="215" t="s">
        <v>1</v>
      </c>
      <c r="F167" s="216" t="s">
        <v>416</v>
      </c>
      <c r="G167" s="214"/>
      <c r="H167" s="215" t="s">
        <v>1</v>
      </c>
      <c r="I167" s="217"/>
      <c r="J167" s="214"/>
      <c r="K167" s="214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182</v>
      </c>
      <c r="AU167" s="222" t="s">
        <v>82</v>
      </c>
      <c r="AV167" s="13" t="s">
        <v>82</v>
      </c>
      <c r="AW167" s="13" t="s">
        <v>31</v>
      </c>
      <c r="AX167" s="13" t="s">
        <v>75</v>
      </c>
      <c r="AY167" s="222" t="s">
        <v>175</v>
      </c>
    </row>
    <row r="168" spans="1:65" s="12" customFormat="1" ht="11.25">
      <c r="B168" s="198"/>
      <c r="C168" s="199"/>
      <c r="D168" s="200" t="s">
        <v>182</v>
      </c>
      <c r="E168" s="201" t="s">
        <v>1</v>
      </c>
      <c r="F168" s="202" t="s">
        <v>722</v>
      </c>
      <c r="G168" s="199"/>
      <c r="H168" s="203">
        <v>2.8</v>
      </c>
      <c r="I168" s="204"/>
      <c r="J168" s="199"/>
      <c r="K168" s="199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182</v>
      </c>
      <c r="AU168" s="209" t="s">
        <v>82</v>
      </c>
      <c r="AV168" s="12" t="s">
        <v>84</v>
      </c>
      <c r="AW168" s="12" t="s">
        <v>31</v>
      </c>
      <c r="AX168" s="12" t="s">
        <v>75</v>
      </c>
      <c r="AY168" s="209" t="s">
        <v>175</v>
      </c>
    </row>
    <row r="169" spans="1:65" s="14" customFormat="1" ht="11.25">
      <c r="B169" s="223"/>
      <c r="C169" s="224"/>
      <c r="D169" s="200" t="s">
        <v>182</v>
      </c>
      <c r="E169" s="225" t="s">
        <v>1</v>
      </c>
      <c r="F169" s="226" t="s">
        <v>253</v>
      </c>
      <c r="G169" s="224"/>
      <c r="H169" s="227">
        <v>2.8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AT169" s="233" t="s">
        <v>182</v>
      </c>
      <c r="AU169" s="233" t="s">
        <v>82</v>
      </c>
      <c r="AV169" s="14" t="s">
        <v>181</v>
      </c>
      <c r="AW169" s="14" t="s">
        <v>31</v>
      </c>
      <c r="AX169" s="14" t="s">
        <v>82</v>
      </c>
      <c r="AY169" s="233" t="s">
        <v>175</v>
      </c>
    </row>
    <row r="170" spans="1:65" s="2" customFormat="1" ht="21.75" customHeight="1">
      <c r="A170" s="34"/>
      <c r="B170" s="35"/>
      <c r="C170" s="239" t="s">
        <v>7</v>
      </c>
      <c r="D170" s="239" t="s">
        <v>377</v>
      </c>
      <c r="E170" s="240" t="s">
        <v>418</v>
      </c>
      <c r="F170" s="241" t="s">
        <v>419</v>
      </c>
      <c r="G170" s="242" t="s">
        <v>315</v>
      </c>
      <c r="H170" s="243">
        <v>2.8</v>
      </c>
      <c r="I170" s="244"/>
      <c r="J170" s="245">
        <f>ROUND(I170*H170,2)</f>
        <v>0</v>
      </c>
      <c r="K170" s="241" t="s">
        <v>1</v>
      </c>
      <c r="L170" s="39"/>
      <c r="M170" s="246" t="s">
        <v>1</v>
      </c>
      <c r="N170" s="247" t="s">
        <v>40</v>
      </c>
      <c r="O170" s="71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6" t="s">
        <v>181</v>
      </c>
      <c r="AT170" s="196" t="s">
        <v>377</v>
      </c>
      <c r="AU170" s="196" t="s">
        <v>82</v>
      </c>
      <c r="AY170" s="17" t="s">
        <v>175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7" t="s">
        <v>82</v>
      </c>
      <c r="BK170" s="197">
        <f>ROUND(I170*H170,2)</f>
        <v>0</v>
      </c>
      <c r="BL170" s="17" t="s">
        <v>181</v>
      </c>
      <c r="BM170" s="196" t="s">
        <v>332</v>
      </c>
    </row>
    <row r="171" spans="1:65" s="13" customFormat="1" ht="11.25">
      <c r="B171" s="213"/>
      <c r="C171" s="214"/>
      <c r="D171" s="200" t="s">
        <v>182</v>
      </c>
      <c r="E171" s="215" t="s">
        <v>1</v>
      </c>
      <c r="F171" s="216" t="s">
        <v>416</v>
      </c>
      <c r="G171" s="214"/>
      <c r="H171" s="215" t="s">
        <v>1</v>
      </c>
      <c r="I171" s="217"/>
      <c r="J171" s="214"/>
      <c r="K171" s="214"/>
      <c r="L171" s="218"/>
      <c r="M171" s="219"/>
      <c r="N171" s="220"/>
      <c r="O171" s="220"/>
      <c r="P171" s="220"/>
      <c r="Q171" s="220"/>
      <c r="R171" s="220"/>
      <c r="S171" s="220"/>
      <c r="T171" s="221"/>
      <c r="AT171" s="222" t="s">
        <v>182</v>
      </c>
      <c r="AU171" s="222" t="s">
        <v>82</v>
      </c>
      <c r="AV171" s="13" t="s">
        <v>82</v>
      </c>
      <c r="AW171" s="13" t="s">
        <v>31</v>
      </c>
      <c r="AX171" s="13" t="s">
        <v>75</v>
      </c>
      <c r="AY171" s="222" t="s">
        <v>175</v>
      </c>
    </row>
    <row r="172" spans="1:65" s="12" customFormat="1" ht="11.25">
      <c r="B172" s="198"/>
      <c r="C172" s="199"/>
      <c r="D172" s="200" t="s">
        <v>182</v>
      </c>
      <c r="E172" s="201" t="s">
        <v>1</v>
      </c>
      <c r="F172" s="202" t="s">
        <v>722</v>
      </c>
      <c r="G172" s="199"/>
      <c r="H172" s="203">
        <v>2.8</v>
      </c>
      <c r="I172" s="204"/>
      <c r="J172" s="199"/>
      <c r="K172" s="199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182</v>
      </c>
      <c r="AU172" s="209" t="s">
        <v>82</v>
      </c>
      <c r="AV172" s="12" t="s">
        <v>84</v>
      </c>
      <c r="AW172" s="12" t="s">
        <v>31</v>
      </c>
      <c r="AX172" s="12" t="s">
        <v>75</v>
      </c>
      <c r="AY172" s="209" t="s">
        <v>175</v>
      </c>
    </row>
    <row r="173" spans="1:65" s="14" customFormat="1" ht="11.25">
      <c r="B173" s="223"/>
      <c r="C173" s="224"/>
      <c r="D173" s="200" t="s">
        <v>182</v>
      </c>
      <c r="E173" s="225" t="s">
        <v>1</v>
      </c>
      <c r="F173" s="226" t="s">
        <v>253</v>
      </c>
      <c r="G173" s="224"/>
      <c r="H173" s="227">
        <v>2.8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2"/>
      <c r="AT173" s="233" t="s">
        <v>182</v>
      </c>
      <c r="AU173" s="233" t="s">
        <v>82</v>
      </c>
      <c r="AV173" s="14" t="s">
        <v>181</v>
      </c>
      <c r="AW173" s="14" t="s">
        <v>31</v>
      </c>
      <c r="AX173" s="14" t="s">
        <v>82</v>
      </c>
      <c r="AY173" s="233" t="s">
        <v>175</v>
      </c>
    </row>
    <row r="174" spans="1:65" s="11" customFormat="1" ht="25.9" customHeight="1">
      <c r="B174" s="170"/>
      <c r="C174" s="171"/>
      <c r="D174" s="172" t="s">
        <v>74</v>
      </c>
      <c r="E174" s="173" t="s">
        <v>290</v>
      </c>
      <c r="F174" s="173" t="s">
        <v>702</v>
      </c>
      <c r="G174" s="171"/>
      <c r="H174" s="171"/>
      <c r="I174" s="174"/>
      <c r="J174" s="175">
        <f>BK174</f>
        <v>0</v>
      </c>
      <c r="K174" s="171"/>
      <c r="L174" s="176"/>
      <c r="M174" s="177"/>
      <c r="N174" s="178"/>
      <c r="O174" s="178"/>
      <c r="P174" s="179">
        <f>SUM(P175:P194)</f>
        <v>0</v>
      </c>
      <c r="Q174" s="178"/>
      <c r="R174" s="179">
        <f>SUM(R175:R194)</f>
        <v>0</v>
      </c>
      <c r="S174" s="178"/>
      <c r="T174" s="180">
        <f>SUM(T175:T194)</f>
        <v>0</v>
      </c>
      <c r="AR174" s="181" t="s">
        <v>82</v>
      </c>
      <c r="AT174" s="182" t="s">
        <v>74</v>
      </c>
      <c r="AU174" s="182" t="s">
        <v>75</v>
      </c>
      <c r="AY174" s="181" t="s">
        <v>175</v>
      </c>
      <c r="BK174" s="183">
        <f>SUM(BK175:BK194)</f>
        <v>0</v>
      </c>
    </row>
    <row r="175" spans="1:65" s="2" customFormat="1" ht="24.2" customHeight="1">
      <c r="A175" s="34"/>
      <c r="B175" s="35"/>
      <c r="C175" s="239" t="s">
        <v>227</v>
      </c>
      <c r="D175" s="239" t="s">
        <v>377</v>
      </c>
      <c r="E175" s="240" t="s">
        <v>594</v>
      </c>
      <c r="F175" s="241" t="s">
        <v>595</v>
      </c>
      <c r="G175" s="242" t="s">
        <v>179</v>
      </c>
      <c r="H175" s="243">
        <v>64</v>
      </c>
      <c r="I175" s="244"/>
      <c r="J175" s="245">
        <f>ROUND(I175*H175,2)</f>
        <v>0</v>
      </c>
      <c r="K175" s="241" t="s">
        <v>1</v>
      </c>
      <c r="L175" s="39"/>
      <c r="M175" s="246" t="s">
        <v>1</v>
      </c>
      <c r="N175" s="247" t="s">
        <v>40</v>
      </c>
      <c r="O175" s="71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6" t="s">
        <v>181</v>
      </c>
      <c r="AT175" s="196" t="s">
        <v>377</v>
      </c>
      <c r="AU175" s="196" t="s">
        <v>82</v>
      </c>
      <c r="AY175" s="17" t="s">
        <v>175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7" t="s">
        <v>82</v>
      </c>
      <c r="BK175" s="197">
        <f>ROUND(I175*H175,2)</f>
        <v>0</v>
      </c>
      <c r="BL175" s="17" t="s">
        <v>181</v>
      </c>
      <c r="BM175" s="196" t="s">
        <v>336</v>
      </c>
    </row>
    <row r="176" spans="1:65" s="2" customFormat="1" ht="33" customHeight="1">
      <c r="A176" s="34"/>
      <c r="B176" s="35"/>
      <c r="C176" s="239" t="s">
        <v>339</v>
      </c>
      <c r="D176" s="239" t="s">
        <v>377</v>
      </c>
      <c r="E176" s="240" t="s">
        <v>723</v>
      </c>
      <c r="F176" s="241" t="s">
        <v>724</v>
      </c>
      <c r="G176" s="242" t="s">
        <v>179</v>
      </c>
      <c r="H176" s="243">
        <v>64</v>
      </c>
      <c r="I176" s="244"/>
      <c r="J176" s="245">
        <f>ROUND(I176*H176,2)</f>
        <v>0</v>
      </c>
      <c r="K176" s="241" t="s">
        <v>1</v>
      </c>
      <c r="L176" s="39"/>
      <c r="M176" s="246" t="s">
        <v>1</v>
      </c>
      <c r="N176" s="247" t="s">
        <v>40</v>
      </c>
      <c r="O176" s="71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6" t="s">
        <v>181</v>
      </c>
      <c r="AT176" s="196" t="s">
        <v>377</v>
      </c>
      <c r="AU176" s="196" t="s">
        <v>82</v>
      </c>
      <c r="AY176" s="17" t="s">
        <v>175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7" t="s">
        <v>82</v>
      </c>
      <c r="BK176" s="197">
        <f>ROUND(I176*H176,2)</f>
        <v>0</v>
      </c>
      <c r="BL176" s="17" t="s">
        <v>181</v>
      </c>
      <c r="BM176" s="196" t="s">
        <v>342</v>
      </c>
    </row>
    <row r="177" spans="1:65" s="2" customFormat="1" ht="24.2" customHeight="1">
      <c r="A177" s="34"/>
      <c r="B177" s="35"/>
      <c r="C177" s="239" t="s">
        <v>231</v>
      </c>
      <c r="D177" s="239" t="s">
        <v>377</v>
      </c>
      <c r="E177" s="240" t="s">
        <v>725</v>
      </c>
      <c r="F177" s="241" t="s">
        <v>726</v>
      </c>
      <c r="G177" s="242" t="s">
        <v>179</v>
      </c>
      <c r="H177" s="243">
        <v>64</v>
      </c>
      <c r="I177" s="244"/>
      <c r="J177" s="245">
        <f>ROUND(I177*H177,2)</f>
        <v>0</v>
      </c>
      <c r="K177" s="241" t="s">
        <v>1</v>
      </c>
      <c r="L177" s="39"/>
      <c r="M177" s="246" t="s">
        <v>1</v>
      </c>
      <c r="N177" s="247" t="s">
        <v>40</v>
      </c>
      <c r="O177" s="71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6" t="s">
        <v>181</v>
      </c>
      <c r="AT177" s="196" t="s">
        <v>377</v>
      </c>
      <c r="AU177" s="196" t="s">
        <v>82</v>
      </c>
      <c r="AY177" s="17" t="s">
        <v>175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7" t="s">
        <v>82</v>
      </c>
      <c r="BK177" s="197">
        <f>ROUND(I177*H177,2)</f>
        <v>0</v>
      </c>
      <c r="BL177" s="17" t="s">
        <v>181</v>
      </c>
      <c r="BM177" s="196" t="s">
        <v>348</v>
      </c>
    </row>
    <row r="178" spans="1:65" s="2" customFormat="1" ht="24.2" customHeight="1">
      <c r="A178" s="34"/>
      <c r="B178" s="35"/>
      <c r="C178" s="239" t="s">
        <v>349</v>
      </c>
      <c r="D178" s="239" t="s">
        <v>377</v>
      </c>
      <c r="E178" s="240" t="s">
        <v>405</v>
      </c>
      <c r="F178" s="241" t="s">
        <v>406</v>
      </c>
      <c r="G178" s="242" t="s">
        <v>402</v>
      </c>
      <c r="H178" s="243">
        <v>1.2800000000000001E-3</v>
      </c>
      <c r="I178" s="244"/>
      <c r="J178" s="245">
        <f>ROUND(I178*H178,2)</f>
        <v>0</v>
      </c>
      <c r="K178" s="241" t="s">
        <v>1</v>
      </c>
      <c r="L178" s="39"/>
      <c r="M178" s="246" t="s">
        <v>1</v>
      </c>
      <c r="N178" s="247" t="s">
        <v>40</v>
      </c>
      <c r="O178" s="71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6" t="s">
        <v>181</v>
      </c>
      <c r="AT178" s="196" t="s">
        <v>377</v>
      </c>
      <c r="AU178" s="196" t="s">
        <v>82</v>
      </c>
      <c r="AY178" s="17" t="s">
        <v>175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7" t="s">
        <v>82</v>
      </c>
      <c r="BK178" s="197">
        <f>ROUND(I178*H178,2)</f>
        <v>0</v>
      </c>
      <c r="BL178" s="17" t="s">
        <v>181</v>
      </c>
      <c r="BM178" s="196" t="s">
        <v>352</v>
      </c>
    </row>
    <row r="179" spans="1:65" s="13" customFormat="1" ht="11.25">
      <c r="B179" s="213"/>
      <c r="C179" s="214"/>
      <c r="D179" s="200" t="s">
        <v>182</v>
      </c>
      <c r="E179" s="215" t="s">
        <v>1</v>
      </c>
      <c r="F179" s="216" t="s">
        <v>403</v>
      </c>
      <c r="G179" s="214"/>
      <c r="H179" s="215" t="s">
        <v>1</v>
      </c>
      <c r="I179" s="217"/>
      <c r="J179" s="214"/>
      <c r="K179" s="214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182</v>
      </c>
      <c r="AU179" s="222" t="s">
        <v>82</v>
      </c>
      <c r="AV179" s="13" t="s">
        <v>82</v>
      </c>
      <c r="AW179" s="13" t="s">
        <v>31</v>
      </c>
      <c r="AX179" s="13" t="s">
        <v>75</v>
      </c>
      <c r="AY179" s="222" t="s">
        <v>175</v>
      </c>
    </row>
    <row r="180" spans="1:65" s="12" customFormat="1" ht="11.25">
      <c r="B180" s="198"/>
      <c r="C180" s="199"/>
      <c r="D180" s="200" t="s">
        <v>182</v>
      </c>
      <c r="E180" s="201" t="s">
        <v>1</v>
      </c>
      <c r="F180" s="202" t="s">
        <v>727</v>
      </c>
      <c r="G180" s="199"/>
      <c r="H180" s="203">
        <v>1.2800000000000001E-3</v>
      </c>
      <c r="I180" s="204"/>
      <c r="J180" s="199"/>
      <c r="K180" s="199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182</v>
      </c>
      <c r="AU180" s="209" t="s">
        <v>82</v>
      </c>
      <c r="AV180" s="12" t="s">
        <v>84</v>
      </c>
      <c r="AW180" s="12" t="s">
        <v>31</v>
      </c>
      <c r="AX180" s="12" t="s">
        <v>75</v>
      </c>
      <c r="AY180" s="209" t="s">
        <v>175</v>
      </c>
    </row>
    <row r="181" spans="1:65" s="14" customFormat="1" ht="11.25">
      <c r="B181" s="223"/>
      <c r="C181" s="224"/>
      <c r="D181" s="200" t="s">
        <v>182</v>
      </c>
      <c r="E181" s="225" t="s">
        <v>1</v>
      </c>
      <c r="F181" s="226" t="s">
        <v>253</v>
      </c>
      <c r="G181" s="224"/>
      <c r="H181" s="227">
        <v>1.2800000000000001E-3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AT181" s="233" t="s">
        <v>182</v>
      </c>
      <c r="AU181" s="233" t="s">
        <v>82</v>
      </c>
      <c r="AV181" s="14" t="s">
        <v>181</v>
      </c>
      <c r="AW181" s="14" t="s">
        <v>31</v>
      </c>
      <c r="AX181" s="14" t="s">
        <v>82</v>
      </c>
      <c r="AY181" s="233" t="s">
        <v>175</v>
      </c>
    </row>
    <row r="182" spans="1:65" s="2" customFormat="1" ht="24.2" customHeight="1">
      <c r="A182" s="34"/>
      <c r="B182" s="35"/>
      <c r="C182" s="239" t="s">
        <v>236</v>
      </c>
      <c r="D182" s="239" t="s">
        <v>377</v>
      </c>
      <c r="E182" s="240" t="s">
        <v>400</v>
      </c>
      <c r="F182" s="241" t="s">
        <v>401</v>
      </c>
      <c r="G182" s="242" t="s">
        <v>402</v>
      </c>
      <c r="H182" s="243">
        <v>6.4000000000000003E-3</v>
      </c>
      <c r="I182" s="244"/>
      <c r="J182" s="245">
        <f>ROUND(I182*H182,2)</f>
        <v>0</v>
      </c>
      <c r="K182" s="241" t="s">
        <v>1</v>
      </c>
      <c r="L182" s="39"/>
      <c r="M182" s="246" t="s">
        <v>1</v>
      </c>
      <c r="N182" s="247" t="s">
        <v>40</v>
      </c>
      <c r="O182" s="71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6" t="s">
        <v>181</v>
      </c>
      <c r="AT182" s="196" t="s">
        <v>377</v>
      </c>
      <c r="AU182" s="196" t="s">
        <v>82</v>
      </c>
      <c r="AY182" s="17" t="s">
        <v>175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7" t="s">
        <v>82</v>
      </c>
      <c r="BK182" s="197">
        <f>ROUND(I182*H182,2)</f>
        <v>0</v>
      </c>
      <c r="BL182" s="17" t="s">
        <v>181</v>
      </c>
      <c r="BM182" s="196" t="s">
        <v>355</v>
      </c>
    </row>
    <row r="183" spans="1:65" s="13" customFormat="1" ht="11.25">
      <c r="B183" s="213"/>
      <c r="C183" s="214"/>
      <c r="D183" s="200" t="s">
        <v>182</v>
      </c>
      <c r="E183" s="215" t="s">
        <v>1</v>
      </c>
      <c r="F183" s="216" t="s">
        <v>403</v>
      </c>
      <c r="G183" s="214"/>
      <c r="H183" s="215" t="s">
        <v>1</v>
      </c>
      <c r="I183" s="217"/>
      <c r="J183" s="214"/>
      <c r="K183" s="214"/>
      <c r="L183" s="218"/>
      <c r="M183" s="219"/>
      <c r="N183" s="220"/>
      <c r="O183" s="220"/>
      <c r="P183" s="220"/>
      <c r="Q183" s="220"/>
      <c r="R183" s="220"/>
      <c r="S183" s="220"/>
      <c r="T183" s="221"/>
      <c r="AT183" s="222" t="s">
        <v>182</v>
      </c>
      <c r="AU183" s="222" t="s">
        <v>82</v>
      </c>
      <c r="AV183" s="13" t="s">
        <v>82</v>
      </c>
      <c r="AW183" s="13" t="s">
        <v>31</v>
      </c>
      <c r="AX183" s="13" t="s">
        <v>75</v>
      </c>
      <c r="AY183" s="222" t="s">
        <v>175</v>
      </c>
    </row>
    <row r="184" spans="1:65" s="12" customFormat="1" ht="11.25">
      <c r="B184" s="198"/>
      <c r="C184" s="199"/>
      <c r="D184" s="200" t="s">
        <v>182</v>
      </c>
      <c r="E184" s="201" t="s">
        <v>1</v>
      </c>
      <c r="F184" s="202" t="s">
        <v>728</v>
      </c>
      <c r="G184" s="199"/>
      <c r="H184" s="203">
        <v>6.4000000000000003E-3</v>
      </c>
      <c r="I184" s="204"/>
      <c r="J184" s="199"/>
      <c r="K184" s="199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182</v>
      </c>
      <c r="AU184" s="209" t="s">
        <v>82</v>
      </c>
      <c r="AV184" s="12" t="s">
        <v>84</v>
      </c>
      <c r="AW184" s="12" t="s">
        <v>31</v>
      </c>
      <c r="AX184" s="12" t="s">
        <v>75</v>
      </c>
      <c r="AY184" s="209" t="s">
        <v>175</v>
      </c>
    </row>
    <row r="185" spans="1:65" s="14" customFormat="1" ht="11.25">
      <c r="B185" s="223"/>
      <c r="C185" s="224"/>
      <c r="D185" s="200" t="s">
        <v>182</v>
      </c>
      <c r="E185" s="225" t="s">
        <v>1</v>
      </c>
      <c r="F185" s="226" t="s">
        <v>253</v>
      </c>
      <c r="G185" s="224"/>
      <c r="H185" s="227">
        <v>6.4000000000000003E-3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AT185" s="233" t="s">
        <v>182</v>
      </c>
      <c r="AU185" s="233" t="s">
        <v>82</v>
      </c>
      <c r="AV185" s="14" t="s">
        <v>181</v>
      </c>
      <c r="AW185" s="14" t="s">
        <v>31</v>
      </c>
      <c r="AX185" s="14" t="s">
        <v>82</v>
      </c>
      <c r="AY185" s="233" t="s">
        <v>175</v>
      </c>
    </row>
    <row r="186" spans="1:65" s="2" customFormat="1" ht="33" customHeight="1">
      <c r="A186" s="34"/>
      <c r="B186" s="35"/>
      <c r="C186" s="239" t="s">
        <v>356</v>
      </c>
      <c r="D186" s="239" t="s">
        <v>377</v>
      </c>
      <c r="E186" s="240" t="s">
        <v>729</v>
      </c>
      <c r="F186" s="241" t="s">
        <v>730</v>
      </c>
      <c r="G186" s="242" t="s">
        <v>179</v>
      </c>
      <c r="H186" s="243">
        <v>64</v>
      </c>
      <c r="I186" s="244"/>
      <c r="J186" s="245">
        <f>ROUND(I186*H186,2)</f>
        <v>0</v>
      </c>
      <c r="K186" s="241" t="s">
        <v>1</v>
      </c>
      <c r="L186" s="39"/>
      <c r="M186" s="246" t="s">
        <v>1</v>
      </c>
      <c r="N186" s="247" t="s">
        <v>40</v>
      </c>
      <c r="O186" s="71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6" t="s">
        <v>181</v>
      </c>
      <c r="AT186" s="196" t="s">
        <v>377</v>
      </c>
      <c r="AU186" s="196" t="s">
        <v>82</v>
      </c>
      <c r="AY186" s="17" t="s">
        <v>175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7" t="s">
        <v>82</v>
      </c>
      <c r="BK186" s="197">
        <f>ROUND(I186*H186,2)</f>
        <v>0</v>
      </c>
      <c r="BL186" s="17" t="s">
        <v>181</v>
      </c>
      <c r="BM186" s="196" t="s">
        <v>359</v>
      </c>
    </row>
    <row r="187" spans="1:65" s="2" customFormat="1" ht="16.5" customHeight="1">
      <c r="A187" s="34"/>
      <c r="B187" s="35"/>
      <c r="C187" s="239" t="s">
        <v>299</v>
      </c>
      <c r="D187" s="239" t="s">
        <v>377</v>
      </c>
      <c r="E187" s="240" t="s">
        <v>414</v>
      </c>
      <c r="F187" s="241" t="s">
        <v>415</v>
      </c>
      <c r="G187" s="242" t="s">
        <v>315</v>
      </c>
      <c r="H187" s="243">
        <v>1.28</v>
      </c>
      <c r="I187" s="244"/>
      <c r="J187" s="245">
        <f>ROUND(I187*H187,2)</f>
        <v>0</v>
      </c>
      <c r="K187" s="241" t="s">
        <v>1</v>
      </c>
      <c r="L187" s="39"/>
      <c r="M187" s="246" t="s">
        <v>1</v>
      </c>
      <c r="N187" s="247" t="s">
        <v>40</v>
      </c>
      <c r="O187" s="71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6" t="s">
        <v>181</v>
      </c>
      <c r="AT187" s="196" t="s">
        <v>377</v>
      </c>
      <c r="AU187" s="196" t="s">
        <v>82</v>
      </c>
      <c r="AY187" s="17" t="s">
        <v>175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7" t="s">
        <v>82</v>
      </c>
      <c r="BK187" s="197">
        <f>ROUND(I187*H187,2)</f>
        <v>0</v>
      </c>
      <c r="BL187" s="17" t="s">
        <v>181</v>
      </c>
      <c r="BM187" s="196" t="s">
        <v>363</v>
      </c>
    </row>
    <row r="188" spans="1:65" s="13" customFormat="1" ht="11.25">
      <c r="B188" s="213"/>
      <c r="C188" s="214"/>
      <c r="D188" s="200" t="s">
        <v>182</v>
      </c>
      <c r="E188" s="215" t="s">
        <v>1</v>
      </c>
      <c r="F188" s="216" t="s">
        <v>416</v>
      </c>
      <c r="G188" s="214"/>
      <c r="H188" s="215" t="s">
        <v>1</v>
      </c>
      <c r="I188" s="217"/>
      <c r="J188" s="214"/>
      <c r="K188" s="214"/>
      <c r="L188" s="218"/>
      <c r="M188" s="219"/>
      <c r="N188" s="220"/>
      <c r="O188" s="220"/>
      <c r="P188" s="220"/>
      <c r="Q188" s="220"/>
      <c r="R188" s="220"/>
      <c r="S188" s="220"/>
      <c r="T188" s="221"/>
      <c r="AT188" s="222" t="s">
        <v>182</v>
      </c>
      <c r="AU188" s="222" t="s">
        <v>82</v>
      </c>
      <c r="AV188" s="13" t="s">
        <v>82</v>
      </c>
      <c r="AW188" s="13" t="s">
        <v>31</v>
      </c>
      <c r="AX188" s="13" t="s">
        <v>75</v>
      </c>
      <c r="AY188" s="222" t="s">
        <v>175</v>
      </c>
    </row>
    <row r="189" spans="1:65" s="12" customFormat="1" ht="11.25">
      <c r="B189" s="198"/>
      <c r="C189" s="199"/>
      <c r="D189" s="200" t="s">
        <v>182</v>
      </c>
      <c r="E189" s="201" t="s">
        <v>1</v>
      </c>
      <c r="F189" s="202" t="s">
        <v>731</v>
      </c>
      <c r="G189" s="199"/>
      <c r="H189" s="203">
        <v>1.28</v>
      </c>
      <c r="I189" s="204"/>
      <c r="J189" s="199"/>
      <c r="K189" s="199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182</v>
      </c>
      <c r="AU189" s="209" t="s">
        <v>82</v>
      </c>
      <c r="AV189" s="12" t="s">
        <v>84</v>
      </c>
      <c r="AW189" s="12" t="s">
        <v>31</v>
      </c>
      <c r="AX189" s="12" t="s">
        <v>75</v>
      </c>
      <c r="AY189" s="209" t="s">
        <v>175</v>
      </c>
    </row>
    <row r="190" spans="1:65" s="14" customFormat="1" ht="11.25">
      <c r="B190" s="223"/>
      <c r="C190" s="224"/>
      <c r="D190" s="200" t="s">
        <v>182</v>
      </c>
      <c r="E190" s="225" t="s">
        <v>1</v>
      </c>
      <c r="F190" s="226" t="s">
        <v>253</v>
      </c>
      <c r="G190" s="224"/>
      <c r="H190" s="227">
        <v>1.28</v>
      </c>
      <c r="I190" s="228"/>
      <c r="J190" s="224"/>
      <c r="K190" s="224"/>
      <c r="L190" s="229"/>
      <c r="M190" s="230"/>
      <c r="N190" s="231"/>
      <c r="O190" s="231"/>
      <c r="P190" s="231"/>
      <c r="Q190" s="231"/>
      <c r="R190" s="231"/>
      <c r="S190" s="231"/>
      <c r="T190" s="232"/>
      <c r="AT190" s="233" t="s">
        <v>182</v>
      </c>
      <c r="AU190" s="233" t="s">
        <v>82</v>
      </c>
      <c r="AV190" s="14" t="s">
        <v>181</v>
      </c>
      <c r="AW190" s="14" t="s">
        <v>31</v>
      </c>
      <c r="AX190" s="14" t="s">
        <v>82</v>
      </c>
      <c r="AY190" s="233" t="s">
        <v>175</v>
      </c>
    </row>
    <row r="191" spans="1:65" s="2" customFormat="1" ht="21.75" customHeight="1">
      <c r="A191" s="34"/>
      <c r="B191" s="35"/>
      <c r="C191" s="239" t="s">
        <v>366</v>
      </c>
      <c r="D191" s="239" t="s">
        <v>377</v>
      </c>
      <c r="E191" s="240" t="s">
        <v>418</v>
      </c>
      <c r="F191" s="241" t="s">
        <v>419</v>
      </c>
      <c r="G191" s="242" t="s">
        <v>315</v>
      </c>
      <c r="H191" s="243">
        <v>1.28</v>
      </c>
      <c r="I191" s="244"/>
      <c r="J191" s="245">
        <f>ROUND(I191*H191,2)</f>
        <v>0</v>
      </c>
      <c r="K191" s="241" t="s">
        <v>1</v>
      </c>
      <c r="L191" s="39"/>
      <c r="M191" s="246" t="s">
        <v>1</v>
      </c>
      <c r="N191" s="247" t="s">
        <v>40</v>
      </c>
      <c r="O191" s="71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6" t="s">
        <v>181</v>
      </c>
      <c r="AT191" s="196" t="s">
        <v>377</v>
      </c>
      <c r="AU191" s="196" t="s">
        <v>82</v>
      </c>
      <c r="AY191" s="17" t="s">
        <v>175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7" t="s">
        <v>82</v>
      </c>
      <c r="BK191" s="197">
        <f>ROUND(I191*H191,2)</f>
        <v>0</v>
      </c>
      <c r="BL191" s="17" t="s">
        <v>181</v>
      </c>
      <c r="BM191" s="196" t="s">
        <v>369</v>
      </c>
    </row>
    <row r="192" spans="1:65" s="13" customFormat="1" ht="11.25">
      <c r="B192" s="213"/>
      <c r="C192" s="214"/>
      <c r="D192" s="200" t="s">
        <v>182</v>
      </c>
      <c r="E192" s="215" t="s">
        <v>1</v>
      </c>
      <c r="F192" s="216" t="s">
        <v>416</v>
      </c>
      <c r="G192" s="214"/>
      <c r="H192" s="215" t="s">
        <v>1</v>
      </c>
      <c r="I192" s="217"/>
      <c r="J192" s="214"/>
      <c r="K192" s="214"/>
      <c r="L192" s="218"/>
      <c r="M192" s="219"/>
      <c r="N192" s="220"/>
      <c r="O192" s="220"/>
      <c r="P192" s="220"/>
      <c r="Q192" s="220"/>
      <c r="R192" s="220"/>
      <c r="S192" s="220"/>
      <c r="T192" s="221"/>
      <c r="AT192" s="222" t="s">
        <v>182</v>
      </c>
      <c r="AU192" s="222" t="s">
        <v>82</v>
      </c>
      <c r="AV192" s="13" t="s">
        <v>82</v>
      </c>
      <c r="AW192" s="13" t="s">
        <v>31</v>
      </c>
      <c r="AX192" s="13" t="s">
        <v>75</v>
      </c>
      <c r="AY192" s="222" t="s">
        <v>175</v>
      </c>
    </row>
    <row r="193" spans="1:65" s="12" customFormat="1" ht="11.25">
      <c r="B193" s="198"/>
      <c r="C193" s="199"/>
      <c r="D193" s="200" t="s">
        <v>182</v>
      </c>
      <c r="E193" s="201" t="s">
        <v>1</v>
      </c>
      <c r="F193" s="202" t="s">
        <v>731</v>
      </c>
      <c r="G193" s="199"/>
      <c r="H193" s="203">
        <v>1.28</v>
      </c>
      <c r="I193" s="204"/>
      <c r="J193" s="199"/>
      <c r="K193" s="199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182</v>
      </c>
      <c r="AU193" s="209" t="s">
        <v>82</v>
      </c>
      <c r="AV193" s="12" t="s">
        <v>84</v>
      </c>
      <c r="AW193" s="12" t="s">
        <v>31</v>
      </c>
      <c r="AX193" s="12" t="s">
        <v>75</v>
      </c>
      <c r="AY193" s="209" t="s">
        <v>175</v>
      </c>
    </row>
    <row r="194" spans="1:65" s="14" customFormat="1" ht="11.25">
      <c r="B194" s="223"/>
      <c r="C194" s="224"/>
      <c r="D194" s="200" t="s">
        <v>182</v>
      </c>
      <c r="E194" s="225" t="s">
        <v>1</v>
      </c>
      <c r="F194" s="226" t="s">
        <v>253</v>
      </c>
      <c r="G194" s="224"/>
      <c r="H194" s="227">
        <v>1.28</v>
      </c>
      <c r="I194" s="228"/>
      <c r="J194" s="224"/>
      <c r="K194" s="224"/>
      <c r="L194" s="229"/>
      <c r="M194" s="230"/>
      <c r="N194" s="231"/>
      <c r="O194" s="231"/>
      <c r="P194" s="231"/>
      <c r="Q194" s="231"/>
      <c r="R194" s="231"/>
      <c r="S194" s="231"/>
      <c r="T194" s="232"/>
      <c r="AT194" s="233" t="s">
        <v>182</v>
      </c>
      <c r="AU194" s="233" t="s">
        <v>82</v>
      </c>
      <c r="AV194" s="14" t="s">
        <v>181</v>
      </c>
      <c r="AW194" s="14" t="s">
        <v>31</v>
      </c>
      <c r="AX194" s="14" t="s">
        <v>82</v>
      </c>
      <c r="AY194" s="233" t="s">
        <v>175</v>
      </c>
    </row>
    <row r="195" spans="1:65" s="11" customFormat="1" ht="25.9" customHeight="1">
      <c r="B195" s="170"/>
      <c r="C195" s="171"/>
      <c r="D195" s="172" t="s">
        <v>74</v>
      </c>
      <c r="E195" s="173" t="s">
        <v>324</v>
      </c>
      <c r="F195" s="173" t="s">
        <v>291</v>
      </c>
      <c r="G195" s="171"/>
      <c r="H195" s="171"/>
      <c r="I195" s="174"/>
      <c r="J195" s="175">
        <f>BK195</f>
        <v>0</v>
      </c>
      <c r="K195" s="171"/>
      <c r="L195" s="176"/>
      <c r="M195" s="177"/>
      <c r="N195" s="178"/>
      <c r="O195" s="178"/>
      <c r="P195" s="179">
        <f>SUM(P196:P217)</f>
        <v>0</v>
      </c>
      <c r="Q195" s="178"/>
      <c r="R195" s="179">
        <f>SUM(R196:R217)</f>
        <v>0</v>
      </c>
      <c r="S195" s="178"/>
      <c r="T195" s="180">
        <f>SUM(T196:T217)</f>
        <v>0</v>
      </c>
      <c r="AR195" s="181" t="s">
        <v>82</v>
      </c>
      <c r="AT195" s="182" t="s">
        <v>74</v>
      </c>
      <c r="AU195" s="182" t="s">
        <v>75</v>
      </c>
      <c r="AY195" s="181" t="s">
        <v>175</v>
      </c>
      <c r="BK195" s="183">
        <f>SUM(BK196:BK217)</f>
        <v>0</v>
      </c>
    </row>
    <row r="196" spans="1:65" s="2" customFormat="1" ht="24.2" customHeight="1">
      <c r="A196" s="34"/>
      <c r="B196" s="35"/>
      <c r="C196" s="239" t="s">
        <v>301</v>
      </c>
      <c r="D196" s="239" t="s">
        <v>377</v>
      </c>
      <c r="E196" s="240" t="s">
        <v>394</v>
      </c>
      <c r="F196" s="241" t="s">
        <v>395</v>
      </c>
      <c r="G196" s="242" t="s">
        <v>179</v>
      </c>
      <c r="H196" s="243">
        <v>32</v>
      </c>
      <c r="I196" s="244"/>
      <c r="J196" s="245">
        <f>ROUND(I196*H196,2)</f>
        <v>0</v>
      </c>
      <c r="K196" s="241" t="s">
        <v>1</v>
      </c>
      <c r="L196" s="39"/>
      <c r="M196" s="246" t="s">
        <v>1</v>
      </c>
      <c r="N196" s="247" t="s">
        <v>40</v>
      </c>
      <c r="O196" s="71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6" t="s">
        <v>181</v>
      </c>
      <c r="AT196" s="196" t="s">
        <v>377</v>
      </c>
      <c r="AU196" s="196" t="s">
        <v>82</v>
      </c>
      <c r="AY196" s="17" t="s">
        <v>175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7" t="s">
        <v>82</v>
      </c>
      <c r="BK196" s="197">
        <f>ROUND(I196*H196,2)</f>
        <v>0</v>
      </c>
      <c r="BL196" s="17" t="s">
        <v>181</v>
      </c>
      <c r="BM196" s="196" t="s">
        <v>374</v>
      </c>
    </row>
    <row r="197" spans="1:65" s="2" customFormat="1" ht="33" customHeight="1">
      <c r="A197" s="34"/>
      <c r="B197" s="35"/>
      <c r="C197" s="239" t="s">
        <v>434</v>
      </c>
      <c r="D197" s="239" t="s">
        <v>377</v>
      </c>
      <c r="E197" s="240" t="s">
        <v>396</v>
      </c>
      <c r="F197" s="241" t="s">
        <v>397</v>
      </c>
      <c r="G197" s="242" t="s">
        <v>179</v>
      </c>
      <c r="H197" s="243">
        <v>32</v>
      </c>
      <c r="I197" s="244"/>
      <c r="J197" s="245">
        <f>ROUND(I197*H197,2)</f>
        <v>0</v>
      </c>
      <c r="K197" s="241" t="s">
        <v>1</v>
      </c>
      <c r="L197" s="39"/>
      <c r="M197" s="246" t="s">
        <v>1</v>
      </c>
      <c r="N197" s="247" t="s">
        <v>40</v>
      </c>
      <c r="O197" s="71"/>
      <c r="P197" s="194">
        <f>O197*H197</f>
        <v>0</v>
      </c>
      <c r="Q197" s="194">
        <v>0</v>
      </c>
      <c r="R197" s="194">
        <f>Q197*H197</f>
        <v>0</v>
      </c>
      <c r="S197" s="194">
        <v>0</v>
      </c>
      <c r="T197" s="19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6" t="s">
        <v>181</v>
      </c>
      <c r="AT197" s="196" t="s">
        <v>377</v>
      </c>
      <c r="AU197" s="196" t="s">
        <v>82</v>
      </c>
      <c r="AY197" s="17" t="s">
        <v>175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7" t="s">
        <v>82</v>
      </c>
      <c r="BK197" s="197">
        <f>ROUND(I197*H197,2)</f>
        <v>0</v>
      </c>
      <c r="BL197" s="17" t="s">
        <v>181</v>
      </c>
      <c r="BM197" s="196" t="s">
        <v>437</v>
      </c>
    </row>
    <row r="198" spans="1:65" s="2" customFormat="1" ht="33" customHeight="1">
      <c r="A198" s="34"/>
      <c r="B198" s="35"/>
      <c r="C198" s="239" t="s">
        <v>305</v>
      </c>
      <c r="D198" s="239" t="s">
        <v>377</v>
      </c>
      <c r="E198" s="240" t="s">
        <v>420</v>
      </c>
      <c r="F198" s="241" t="s">
        <v>421</v>
      </c>
      <c r="G198" s="242" t="s">
        <v>179</v>
      </c>
      <c r="H198" s="243">
        <v>32</v>
      </c>
      <c r="I198" s="244"/>
      <c r="J198" s="245">
        <f>ROUND(I198*H198,2)</f>
        <v>0</v>
      </c>
      <c r="K198" s="241" t="s">
        <v>1</v>
      </c>
      <c r="L198" s="39"/>
      <c r="M198" s="246" t="s">
        <v>1</v>
      </c>
      <c r="N198" s="247" t="s">
        <v>40</v>
      </c>
      <c r="O198" s="71"/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6" t="s">
        <v>181</v>
      </c>
      <c r="AT198" s="196" t="s">
        <v>377</v>
      </c>
      <c r="AU198" s="196" t="s">
        <v>82</v>
      </c>
      <c r="AY198" s="17" t="s">
        <v>175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7" t="s">
        <v>82</v>
      </c>
      <c r="BK198" s="197">
        <f>ROUND(I198*H198,2)</f>
        <v>0</v>
      </c>
      <c r="BL198" s="17" t="s">
        <v>181</v>
      </c>
      <c r="BM198" s="196" t="s">
        <v>440</v>
      </c>
    </row>
    <row r="199" spans="1:65" s="2" customFormat="1" ht="24.2" customHeight="1">
      <c r="A199" s="34"/>
      <c r="B199" s="35"/>
      <c r="C199" s="239" t="s">
        <v>441</v>
      </c>
      <c r="D199" s="239" t="s">
        <v>377</v>
      </c>
      <c r="E199" s="240" t="s">
        <v>405</v>
      </c>
      <c r="F199" s="241" t="s">
        <v>406</v>
      </c>
      <c r="G199" s="242" t="s">
        <v>402</v>
      </c>
      <c r="H199" s="243">
        <v>6.4000000000000005E-4</v>
      </c>
      <c r="I199" s="244"/>
      <c r="J199" s="245">
        <f>ROUND(I199*H199,2)</f>
        <v>0</v>
      </c>
      <c r="K199" s="241" t="s">
        <v>1</v>
      </c>
      <c r="L199" s="39"/>
      <c r="M199" s="246" t="s">
        <v>1</v>
      </c>
      <c r="N199" s="247" t="s">
        <v>40</v>
      </c>
      <c r="O199" s="71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6" t="s">
        <v>181</v>
      </c>
      <c r="AT199" s="196" t="s">
        <v>377</v>
      </c>
      <c r="AU199" s="196" t="s">
        <v>82</v>
      </c>
      <c r="AY199" s="17" t="s">
        <v>175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7" t="s">
        <v>82</v>
      </c>
      <c r="BK199" s="197">
        <f>ROUND(I199*H199,2)</f>
        <v>0</v>
      </c>
      <c r="BL199" s="17" t="s">
        <v>181</v>
      </c>
      <c r="BM199" s="196" t="s">
        <v>444</v>
      </c>
    </row>
    <row r="200" spans="1:65" s="13" customFormat="1" ht="11.25">
      <c r="B200" s="213"/>
      <c r="C200" s="214"/>
      <c r="D200" s="200" t="s">
        <v>182</v>
      </c>
      <c r="E200" s="215" t="s">
        <v>1</v>
      </c>
      <c r="F200" s="216" t="s">
        <v>403</v>
      </c>
      <c r="G200" s="214"/>
      <c r="H200" s="215" t="s">
        <v>1</v>
      </c>
      <c r="I200" s="217"/>
      <c r="J200" s="214"/>
      <c r="K200" s="214"/>
      <c r="L200" s="218"/>
      <c r="M200" s="219"/>
      <c r="N200" s="220"/>
      <c r="O200" s="220"/>
      <c r="P200" s="220"/>
      <c r="Q200" s="220"/>
      <c r="R200" s="220"/>
      <c r="S200" s="220"/>
      <c r="T200" s="221"/>
      <c r="AT200" s="222" t="s">
        <v>182</v>
      </c>
      <c r="AU200" s="222" t="s">
        <v>82</v>
      </c>
      <c r="AV200" s="13" t="s">
        <v>82</v>
      </c>
      <c r="AW200" s="13" t="s">
        <v>31</v>
      </c>
      <c r="AX200" s="13" t="s">
        <v>75</v>
      </c>
      <c r="AY200" s="222" t="s">
        <v>175</v>
      </c>
    </row>
    <row r="201" spans="1:65" s="12" customFormat="1" ht="11.25">
      <c r="B201" s="198"/>
      <c r="C201" s="199"/>
      <c r="D201" s="200" t="s">
        <v>182</v>
      </c>
      <c r="E201" s="201" t="s">
        <v>1</v>
      </c>
      <c r="F201" s="202" t="s">
        <v>422</v>
      </c>
      <c r="G201" s="199"/>
      <c r="H201" s="203">
        <v>6.4000000000000005E-4</v>
      </c>
      <c r="I201" s="204"/>
      <c r="J201" s="199"/>
      <c r="K201" s="199"/>
      <c r="L201" s="205"/>
      <c r="M201" s="206"/>
      <c r="N201" s="207"/>
      <c r="O201" s="207"/>
      <c r="P201" s="207"/>
      <c r="Q201" s="207"/>
      <c r="R201" s="207"/>
      <c r="S201" s="207"/>
      <c r="T201" s="208"/>
      <c r="AT201" s="209" t="s">
        <v>182</v>
      </c>
      <c r="AU201" s="209" t="s">
        <v>82</v>
      </c>
      <c r="AV201" s="12" t="s">
        <v>84</v>
      </c>
      <c r="AW201" s="12" t="s">
        <v>31</v>
      </c>
      <c r="AX201" s="12" t="s">
        <v>75</v>
      </c>
      <c r="AY201" s="209" t="s">
        <v>175</v>
      </c>
    </row>
    <row r="202" spans="1:65" s="14" customFormat="1" ht="11.25">
      <c r="B202" s="223"/>
      <c r="C202" s="224"/>
      <c r="D202" s="200" t="s">
        <v>182</v>
      </c>
      <c r="E202" s="225" t="s">
        <v>1</v>
      </c>
      <c r="F202" s="226" t="s">
        <v>253</v>
      </c>
      <c r="G202" s="224"/>
      <c r="H202" s="227">
        <v>6.4000000000000005E-4</v>
      </c>
      <c r="I202" s="228"/>
      <c r="J202" s="224"/>
      <c r="K202" s="224"/>
      <c r="L202" s="229"/>
      <c r="M202" s="230"/>
      <c r="N202" s="231"/>
      <c r="O202" s="231"/>
      <c r="P202" s="231"/>
      <c r="Q202" s="231"/>
      <c r="R202" s="231"/>
      <c r="S202" s="231"/>
      <c r="T202" s="232"/>
      <c r="AT202" s="233" t="s">
        <v>182</v>
      </c>
      <c r="AU202" s="233" t="s">
        <v>82</v>
      </c>
      <c r="AV202" s="14" t="s">
        <v>181</v>
      </c>
      <c r="AW202" s="14" t="s">
        <v>31</v>
      </c>
      <c r="AX202" s="14" t="s">
        <v>82</v>
      </c>
      <c r="AY202" s="233" t="s">
        <v>175</v>
      </c>
    </row>
    <row r="203" spans="1:65" s="2" customFormat="1" ht="24.2" customHeight="1">
      <c r="A203" s="34"/>
      <c r="B203" s="35"/>
      <c r="C203" s="239" t="s">
        <v>311</v>
      </c>
      <c r="D203" s="239" t="s">
        <v>377</v>
      </c>
      <c r="E203" s="240" t="s">
        <v>400</v>
      </c>
      <c r="F203" s="241" t="s">
        <v>401</v>
      </c>
      <c r="G203" s="242" t="s">
        <v>402</v>
      </c>
      <c r="H203" s="243">
        <v>3.2000000000000002E-3</v>
      </c>
      <c r="I203" s="244"/>
      <c r="J203" s="245">
        <f>ROUND(I203*H203,2)</f>
        <v>0</v>
      </c>
      <c r="K203" s="241" t="s">
        <v>1</v>
      </c>
      <c r="L203" s="39"/>
      <c r="M203" s="246" t="s">
        <v>1</v>
      </c>
      <c r="N203" s="247" t="s">
        <v>40</v>
      </c>
      <c r="O203" s="71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6" t="s">
        <v>181</v>
      </c>
      <c r="AT203" s="196" t="s">
        <v>377</v>
      </c>
      <c r="AU203" s="196" t="s">
        <v>82</v>
      </c>
      <c r="AY203" s="17" t="s">
        <v>175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7" t="s">
        <v>82</v>
      </c>
      <c r="BK203" s="197">
        <f>ROUND(I203*H203,2)</f>
        <v>0</v>
      </c>
      <c r="BL203" s="17" t="s">
        <v>181</v>
      </c>
      <c r="BM203" s="196" t="s">
        <v>445</v>
      </c>
    </row>
    <row r="204" spans="1:65" s="13" customFormat="1" ht="11.25">
      <c r="B204" s="213"/>
      <c r="C204" s="214"/>
      <c r="D204" s="200" t="s">
        <v>182</v>
      </c>
      <c r="E204" s="215" t="s">
        <v>1</v>
      </c>
      <c r="F204" s="216" t="s">
        <v>403</v>
      </c>
      <c r="G204" s="214"/>
      <c r="H204" s="215" t="s">
        <v>1</v>
      </c>
      <c r="I204" s="217"/>
      <c r="J204" s="214"/>
      <c r="K204" s="214"/>
      <c r="L204" s="218"/>
      <c r="M204" s="219"/>
      <c r="N204" s="220"/>
      <c r="O204" s="220"/>
      <c r="P204" s="220"/>
      <c r="Q204" s="220"/>
      <c r="R204" s="220"/>
      <c r="S204" s="220"/>
      <c r="T204" s="221"/>
      <c r="AT204" s="222" t="s">
        <v>182</v>
      </c>
      <c r="AU204" s="222" t="s">
        <v>82</v>
      </c>
      <c r="AV204" s="13" t="s">
        <v>82</v>
      </c>
      <c r="AW204" s="13" t="s">
        <v>31</v>
      </c>
      <c r="AX204" s="13" t="s">
        <v>75</v>
      </c>
      <c r="AY204" s="222" t="s">
        <v>175</v>
      </c>
    </row>
    <row r="205" spans="1:65" s="12" customFormat="1" ht="11.25">
      <c r="B205" s="198"/>
      <c r="C205" s="199"/>
      <c r="D205" s="200" t="s">
        <v>182</v>
      </c>
      <c r="E205" s="201" t="s">
        <v>1</v>
      </c>
      <c r="F205" s="202" t="s">
        <v>423</v>
      </c>
      <c r="G205" s="199"/>
      <c r="H205" s="203">
        <v>3.2000000000000002E-3</v>
      </c>
      <c r="I205" s="204"/>
      <c r="J205" s="199"/>
      <c r="K205" s="199"/>
      <c r="L205" s="205"/>
      <c r="M205" s="206"/>
      <c r="N205" s="207"/>
      <c r="O205" s="207"/>
      <c r="P205" s="207"/>
      <c r="Q205" s="207"/>
      <c r="R205" s="207"/>
      <c r="S205" s="207"/>
      <c r="T205" s="208"/>
      <c r="AT205" s="209" t="s">
        <v>182</v>
      </c>
      <c r="AU205" s="209" t="s">
        <v>82</v>
      </c>
      <c r="AV205" s="12" t="s">
        <v>84</v>
      </c>
      <c r="AW205" s="12" t="s">
        <v>31</v>
      </c>
      <c r="AX205" s="12" t="s">
        <v>75</v>
      </c>
      <c r="AY205" s="209" t="s">
        <v>175</v>
      </c>
    </row>
    <row r="206" spans="1:65" s="14" customFormat="1" ht="11.25">
      <c r="B206" s="223"/>
      <c r="C206" s="224"/>
      <c r="D206" s="200" t="s">
        <v>182</v>
      </c>
      <c r="E206" s="225" t="s">
        <v>1</v>
      </c>
      <c r="F206" s="226" t="s">
        <v>253</v>
      </c>
      <c r="G206" s="224"/>
      <c r="H206" s="227">
        <v>3.2000000000000002E-3</v>
      </c>
      <c r="I206" s="228"/>
      <c r="J206" s="224"/>
      <c r="K206" s="224"/>
      <c r="L206" s="229"/>
      <c r="M206" s="230"/>
      <c r="N206" s="231"/>
      <c r="O206" s="231"/>
      <c r="P206" s="231"/>
      <c r="Q206" s="231"/>
      <c r="R206" s="231"/>
      <c r="S206" s="231"/>
      <c r="T206" s="232"/>
      <c r="AT206" s="233" t="s">
        <v>182</v>
      </c>
      <c r="AU206" s="233" t="s">
        <v>82</v>
      </c>
      <c r="AV206" s="14" t="s">
        <v>181</v>
      </c>
      <c r="AW206" s="14" t="s">
        <v>31</v>
      </c>
      <c r="AX206" s="14" t="s">
        <v>82</v>
      </c>
      <c r="AY206" s="233" t="s">
        <v>175</v>
      </c>
    </row>
    <row r="207" spans="1:65" s="2" customFormat="1" ht="33" customHeight="1">
      <c r="A207" s="34"/>
      <c r="B207" s="35"/>
      <c r="C207" s="239" t="s">
        <v>447</v>
      </c>
      <c r="D207" s="239" t="s">
        <v>377</v>
      </c>
      <c r="E207" s="240" t="s">
        <v>408</v>
      </c>
      <c r="F207" s="241" t="s">
        <v>409</v>
      </c>
      <c r="G207" s="242" t="s">
        <v>179</v>
      </c>
      <c r="H207" s="243">
        <v>32</v>
      </c>
      <c r="I207" s="244"/>
      <c r="J207" s="245">
        <f>ROUND(I207*H207,2)</f>
        <v>0</v>
      </c>
      <c r="K207" s="241" t="s">
        <v>1</v>
      </c>
      <c r="L207" s="39"/>
      <c r="M207" s="246" t="s">
        <v>1</v>
      </c>
      <c r="N207" s="247" t="s">
        <v>40</v>
      </c>
      <c r="O207" s="71"/>
      <c r="P207" s="194">
        <f>O207*H207</f>
        <v>0</v>
      </c>
      <c r="Q207" s="194">
        <v>0</v>
      </c>
      <c r="R207" s="194">
        <f>Q207*H207</f>
        <v>0</v>
      </c>
      <c r="S207" s="194">
        <v>0</v>
      </c>
      <c r="T207" s="195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6" t="s">
        <v>181</v>
      </c>
      <c r="AT207" s="196" t="s">
        <v>377</v>
      </c>
      <c r="AU207" s="196" t="s">
        <v>82</v>
      </c>
      <c r="AY207" s="17" t="s">
        <v>175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7" t="s">
        <v>82</v>
      </c>
      <c r="BK207" s="197">
        <f>ROUND(I207*H207,2)</f>
        <v>0</v>
      </c>
      <c r="BL207" s="17" t="s">
        <v>181</v>
      </c>
      <c r="BM207" s="196" t="s">
        <v>450</v>
      </c>
    </row>
    <row r="208" spans="1:65" s="2" customFormat="1" ht="16.5" customHeight="1">
      <c r="A208" s="34"/>
      <c r="B208" s="35"/>
      <c r="C208" s="239" t="s">
        <v>316</v>
      </c>
      <c r="D208" s="239" t="s">
        <v>377</v>
      </c>
      <c r="E208" s="240" t="s">
        <v>412</v>
      </c>
      <c r="F208" s="241" t="s">
        <v>413</v>
      </c>
      <c r="G208" s="242" t="s">
        <v>179</v>
      </c>
      <c r="H208" s="243">
        <v>32</v>
      </c>
      <c r="I208" s="244"/>
      <c r="J208" s="245">
        <f>ROUND(I208*H208,2)</f>
        <v>0</v>
      </c>
      <c r="K208" s="241" t="s">
        <v>1</v>
      </c>
      <c r="L208" s="39"/>
      <c r="M208" s="246" t="s">
        <v>1</v>
      </c>
      <c r="N208" s="247" t="s">
        <v>40</v>
      </c>
      <c r="O208" s="71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6" t="s">
        <v>181</v>
      </c>
      <c r="AT208" s="196" t="s">
        <v>377</v>
      </c>
      <c r="AU208" s="196" t="s">
        <v>82</v>
      </c>
      <c r="AY208" s="17" t="s">
        <v>175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7" t="s">
        <v>82</v>
      </c>
      <c r="BK208" s="197">
        <f>ROUND(I208*H208,2)</f>
        <v>0</v>
      </c>
      <c r="BL208" s="17" t="s">
        <v>181</v>
      </c>
      <c r="BM208" s="196" t="s">
        <v>453</v>
      </c>
    </row>
    <row r="209" spans="1:65" s="2" customFormat="1" ht="24.2" customHeight="1">
      <c r="A209" s="34"/>
      <c r="B209" s="35"/>
      <c r="C209" s="239" t="s">
        <v>454</v>
      </c>
      <c r="D209" s="239" t="s">
        <v>377</v>
      </c>
      <c r="E209" s="240" t="s">
        <v>431</v>
      </c>
      <c r="F209" s="241" t="s">
        <v>432</v>
      </c>
      <c r="G209" s="242" t="s">
        <v>283</v>
      </c>
      <c r="H209" s="243">
        <v>12</v>
      </c>
      <c r="I209" s="244"/>
      <c r="J209" s="245">
        <f>ROUND(I209*H209,2)</f>
        <v>0</v>
      </c>
      <c r="K209" s="241" t="s">
        <v>1</v>
      </c>
      <c r="L209" s="39"/>
      <c r="M209" s="246" t="s">
        <v>1</v>
      </c>
      <c r="N209" s="247" t="s">
        <v>40</v>
      </c>
      <c r="O209" s="71"/>
      <c r="P209" s="194">
        <f>O209*H209</f>
        <v>0</v>
      </c>
      <c r="Q209" s="194">
        <v>0</v>
      </c>
      <c r="R209" s="194">
        <f>Q209*H209</f>
        <v>0</v>
      </c>
      <c r="S209" s="194">
        <v>0</v>
      </c>
      <c r="T209" s="195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6" t="s">
        <v>181</v>
      </c>
      <c r="AT209" s="196" t="s">
        <v>377</v>
      </c>
      <c r="AU209" s="196" t="s">
        <v>82</v>
      </c>
      <c r="AY209" s="17" t="s">
        <v>175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7" t="s">
        <v>82</v>
      </c>
      <c r="BK209" s="197">
        <f>ROUND(I209*H209,2)</f>
        <v>0</v>
      </c>
      <c r="BL209" s="17" t="s">
        <v>181</v>
      </c>
      <c r="BM209" s="196" t="s">
        <v>455</v>
      </c>
    </row>
    <row r="210" spans="1:65" s="2" customFormat="1" ht="16.5" customHeight="1">
      <c r="A210" s="34"/>
      <c r="B210" s="35"/>
      <c r="C210" s="239" t="s">
        <v>322</v>
      </c>
      <c r="D210" s="239" t="s">
        <v>377</v>
      </c>
      <c r="E210" s="240" t="s">
        <v>414</v>
      </c>
      <c r="F210" s="241" t="s">
        <v>415</v>
      </c>
      <c r="G210" s="242" t="s">
        <v>315</v>
      </c>
      <c r="H210" s="243">
        <v>3.2</v>
      </c>
      <c r="I210" s="244"/>
      <c r="J210" s="245">
        <f>ROUND(I210*H210,2)</f>
        <v>0</v>
      </c>
      <c r="K210" s="241" t="s">
        <v>1</v>
      </c>
      <c r="L210" s="39"/>
      <c r="M210" s="246" t="s">
        <v>1</v>
      </c>
      <c r="N210" s="247" t="s">
        <v>40</v>
      </c>
      <c r="O210" s="71"/>
      <c r="P210" s="194">
        <f>O210*H210</f>
        <v>0</v>
      </c>
      <c r="Q210" s="194">
        <v>0</v>
      </c>
      <c r="R210" s="194">
        <f>Q210*H210</f>
        <v>0</v>
      </c>
      <c r="S210" s="194">
        <v>0</v>
      </c>
      <c r="T210" s="195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6" t="s">
        <v>181</v>
      </c>
      <c r="AT210" s="196" t="s">
        <v>377</v>
      </c>
      <c r="AU210" s="196" t="s">
        <v>82</v>
      </c>
      <c r="AY210" s="17" t="s">
        <v>175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7" t="s">
        <v>82</v>
      </c>
      <c r="BK210" s="197">
        <f>ROUND(I210*H210,2)</f>
        <v>0</v>
      </c>
      <c r="BL210" s="17" t="s">
        <v>181</v>
      </c>
      <c r="BM210" s="196" t="s">
        <v>457</v>
      </c>
    </row>
    <row r="211" spans="1:65" s="13" customFormat="1" ht="11.25">
      <c r="B211" s="213"/>
      <c r="C211" s="214"/>
      <c r="D211" s="200" t="s">
        <v>182</v>
      </c>
      <c r="E211" s="215" t="s">
        <v>1</v>
      </c>
      <c r="F211" s="216" t="s">
        <v>416</v>
      </c>
      <c r="G211" s="214"/>
      <c r="H211" s="215" t="s">
        <v>1</v>
      </c>
      <c r="I211" s="217"/>
      <c r="J211" s="214"/>
      <c r="K211" s="214"/>
      <c r="L211" s="218"/>
      <c r="M211" s="219"/>
      <c r="N211" s="220"/>
      <c r="O211" s="220"/>
      <c r="P211" s="220"/>
      <c r="Q211" s="220"/>
      <c r="R211" s="220"/>
      <c r="S211" s="220"/>
      <c r="T211" s="221"/>
      <c r="AT211" s="222" t="s">
        <v>182</v>
      </c>
      <c r="AU211" s="222" t="s">
        <v>82</v>
      </c>
      <c r="AV211" s="13" t="s">
        <v>82</v>
      </c>
      <c r="AW211" s="13" t="s">
        <v>31</v>
      </c>
      <c r="AX211" s="13" t="s">
        <v>75</v>
      </c>
      <c r="AY211" s="222" t="s">
        <v>175</v>
      </c>
    </row>
    <row r="212" spans="1:65" s="12" customFormat="1" ht="11.25">
      <c r="B212" s="198"/>
      <c r="C212" s="199"/>
      <c r="D212" s="200" t="s">
        <v>182</v>
      </c>
      <c r="E212" s="201" t="s">
        <v>1</v>
      </c>
      <c r="F212" s="202" t="s">
        <v>433</v>
      </c>
      <c r="G212" s="199"/>
      <c r="H212" s="203">
        <v>3.2</v>
      </c>
      <c r="I212" s="204"/>
      <c r="J212" s="199"/>
      <c r="K212" s="199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182</v>
      </c>
      <c r="AU212" s="209" t="s">
        <v>82</v>
      </c>
      <c r="AV212" s="12" t="s">
        <v>84</v>
      </c>
      <c r="AW212" s="12" t="s">
        <v>31</v>
      </c>
      <c r="AX212" s="12" t="s">
        <v>75</v>
      </c>
      <c r="AY212" s="209" t="s">
        <v>175</v>
      </c>
    </row>
    <row r="213" spans="1:65" s="14" customFormat="1" ht="11.25">
      <c r="B213" s="223"/>
      <c r="C213" s="224"/>
      <c r="D213" s="200" t="s">
        <v>182</v>
      </c>
      <c r="E213" s="225" t="s">
        <v>1</v>
      </c>
      <c r="F213" s="226" t="s">
        <v>253</v>
      </c>
      <c r="G213" s="224"/>
      <c r="H213" s="227">
        <v>3.2</v>
      </c>
      <c r="I213" s="228"/>
      <c r="J213" s="224"/>
      <c r="K213" s="224"/>
      <c r="L213" s="229"/>
      <c r="M213" s="230"/>
      <c r="N213" s="231"/>
      <c r="O213" s="231"/>
      <c r="P213" s="231"/>
      <c r="Q213" s="231"/>
      <c r="R213" s="231"/>
      <c r="S213" s="231"/>
      <c r="T213" s="232"/>
      <c r="AT213" s="233" t="s">
        <v>182</v>
      </c>
      <c r="AU213" s="233" t="s">
        <v>82</v>
      </c>
      <c r="AV213" s="14" t="s">
        <v>181</v>
      </c>
      <c r="AW213" s="14" t="s">
        <v>31</v>
      </c>
      <c r="AX213" s="14" t="s">
        <v>82</v>
      </c>
      <c r="AY213" s="233" t="s">
        <v>175</v>
      </c>
    </row>
    <row r="214" spans="1:65" s="2" customFormat="1" ht="21.75" customHeight="1">
      <c r="A214" s="34"/>
      <c r="B214" s="35"/>
      <c r="C214" s="239" t="s">
        <v>458</v>
      </c>
      <c r="D214" s="239" t="s">
        <v>377</v>
      </c>
      <c r="E214" s="240" t="s">
        <v>418</v>
      </c>
      <c r="F214" s="241" t="s">
        <v>419</v>
      </c>
      <c r="G214" s="242" t="s">
        <v>315</v>
      </c>
      <c r="H214" s="243">
        <v>3.2</v>
      </c>
      <c r="I214" s="244"/>
      <c r="J214" s="245">
        <f>ROUND(I214*H214,2)</f>
        <v>0</v>
      </c>
      <c r="K214" s="241" t="s">
        <v>1</v>
      </c>
      <c r="L214" s="39"/>
      <c r="M214" s="246" t="s">
        <v>1</v>
      </c>
      <c r="N214" s="247" t="s">
        <v>40</v>
      </c>
      <c r="O214" s="71"/>
      <c r="P214" s="194">
        <f>O214*H214</f>
        <v>0</v>
      </c>
      <c r="Q214" s="194">
        <v>0</v>
      </c>
      <c r="R214" s="194">
        <f>Q214*H214</f>
        <v>0</v>
      </c>
      <c r="S214" s="194">
        <v>0</v>
      </c>
      <c r="T214" s="195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6" t="s">
        <v>181</v>
      </c>
      <c r="AT214" s="196" t="s">
        <v>377</v>
      </c>
      <c r="AU214" s="196" t="s">
        <v>82</v>
      </c>
      <c r="AY214" s="17" t="s">
        <v>175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7" t="s">
        <v>82</v>
      </c>
      <c r="BK214" s="197">
        <f>ROUND(I214*H214,2)</f>
        <v>0</v>
      </c>
      <c r="BL214" s="17" t="s">
        <v>181</v>
      </c>
      <c r="BM214" s="196" t="s">
        <v>461</v>
      </c>
    </row>
    <row r="215" spans="1:65" s="13" customFormat="1" ht="11.25">
      <c r="B215" s="213"/>
      <c r="C215" s="214"/>
      <c r="D215" s="200" t="s">
        <v>182</v>
      </c>
      <c r="E215" s="215" t="s">
        <v>1</v>
      </c>
      <c r="F215" s="216" t="s">
        <v>416</v>
      </c>
      <c r="G215" s="214"/>
      <c r="H215" s="215" t="s">
        <v>1</v>
      </c>
      <c r="I215" s="217"/>
      <c r="J215" s="214"/>
      <c r="K215" s="214"/>
      <c r="L215" s="218"/>
      <c r="M215" s="219"/>
      <c r="N215" s="220"/>
      <c r="O215" s="220"/>
      <c r="P215" s="220"/>
      <c r="Q215" s="220"/>
      <c r="R215" s="220"/>
      <c r="S215" s="220"/>
      <c r="T215" s="221"/>
      <c r="AT215" s="222" t="s">
        <v>182</v>
      </c>
      <c r="AU215" s="222" t="s">
        <v>82</v>
      </c>
      <c r="AV215" s="13" t="s">
        <v>82</v>
      </c>
      <c r="AW215" s="13" t="s">
        <v>31</v>
      </c>
      <c r="AX215" s="13" t="s">
        <v>75</v>
      </c>
      <c r="AY215" s="222" t="s">
        <v>175</v>
      </c>
    </row>
    <row r="216" spans="1:65" s="12" customFormat="1" ht="11.25">
      <c r="B216" s="198"/>
      <c r="C216" s="199"/>
      <c r="D216" s="200" t="s">
        <v>182</v>
      </c>
      <c r="E216" s="201" t="s">
        <v>1</v>
      </c>
      <c r="F216" s="202" t="s">
        <v>433</v>
      </c>
      <c r="G216" s="199"/>
      <c r="H216" s="203">
        <v>3.2</v>
      </c>
      <c r="I216" s="204"/>
      <c r="J216" s="199"/>
      <c r="K216" s="199"/>
      <c r="L216" s="205"/>
      <c r="M216" s="206"/>
      <c r="N216" s="207"/>
      <c r="O216" s="207"/>
      <c r="P216" s="207"/>
      <c r="Q216" s="207"/>
      <c r="R216" s="207"/>
      <c r="S216" s="207"/>
      <c r="T216" s="208"/>
      <c r="AT216" s="209" t="s">
        <v>182</v>
      </c>
      <c r="AU216" s="209" t="s">
        <v>82</v>
      </c>
      <c r="AV216" s="12" t="s">
        <v>84</v>
      </c>
      <c r="AW216" s="12" t="s">
        <v>31</v>
      </c>
      <c r="AX216" s="12" t="s">
        <v>75</v>
      </c>
      <c r="AY216" s="209" t="s">
        <v>175</v>
      </c>
    </row>
    <row r="217" spans="1:65" s="14" customFormat="1" ht="11.25">
      <c r="B217" s="223"/>
      <c r="C217" s="224"/>
      <c r="D217" s="200" t="s">
        <v>182</v>
      </c>
      <c r="E217" s="225" t="s">
        <v>1</v>
      </c>
      <c r="F217" s="226" t="s">
        <v>253</v>
      </c>
      <c r="G217" s="224"/>
      <c r="H217" s="227">
        <v>3.2</v>
      </c>
      <c r="I217" s="228"/>
      <c r="J217" s="224"/>
      <c r="K217" s="224"/>
      <c r="L217" s="229"/>
      <c r="M217" s="230"/>
      <c r="N217" s="231"/>
      <c r="O217" s="231"/>
      <c r="P217" s="231"/>
      <c r="Q217" s="231"/>
      <c r="R217" s="231"/>
      <c r="S217" s="231"/>
      <c r="T217" s="232"/>
      <c r="AT217" s="233" t="s">
        <v>182</v>
      </c>
      <c r="AU217" s="233" t="s">
        <v>82</v>
      </c>
      <c r="AV217" s="14" t="s">
        <v>181</v>
      </c>
      <c r="AW217" s="14" t="s">
        <v>31</v>
      </c>
      <c r="AX217" s="14" t="s">
        <v>82</v>
      </c>
      <c r="AY217" s="233" t="s">
        <v>175</v>
      </c>
    </row>
    <row r="218" spans="1:65" s="11" customFormat="1" ht="25.9" customHeight="1">
      <c r="B218" s="170"/>
      <c r="C218" s="171"/>
      <c r="D218" s="172" t="s">
        <v>74</v>
      </c>
      <c r="E218" s="173" t="s">
        <v>344</v>
      </c>
      <c r="F218" s="173" t="s">
        <v>600</v>
      </c>
      <c r="G218" s="171"/>
      <c r="H218" s="171"/>
      <c r="I218" s="174"/>
      <c r="J218" s="175">
        <f>BK218</f>
        <v>0</v>
      </c>
      <c r="K218" s="171"/>
      <c r="L218" s="176"/>
      <c r="M218" s="177"/>
      <c r="N218" s="178"/>
      <c r="O218" s="178"/>
      <c r="P218" s="179">
        <f>SUM(P219:P235)</f>
        <v>0</v>
      </c>
      <c r="Q218" s="178"/>
      <c r="R218" s="179">
        <f>SUM(R219:R235)</f>
        <v>0</v>
      </c>
      <c r="S218" s="178"/>
      <c r="T218" s="180">
        <f>SUM(T219:T235)</f>
        <v>0</v>
      </c>
      <c r="AR218" s="181" t="s">
        <v>82</v>
      </c>
      <c r="AT218" s="182" t="s">
        <v>74</v>
      </c>
      <c r="AU218" s="182" t="s">
        <v>75</v>
      </c>
      <c r="AY218" s="181" t="s">
        <v>175</v>
      </c>
      <c r="BK218" s="183">
        <f>SUM(BK219:BK235)</f>
        <v>0</v>
      </c>
    </row>
    <row r="219" spans="1:65" s="2" customFormat="1" ht="16.5" customHeight="1">
      <c r="A219" s="34"/>
      <c r="B219" s="35"/>
      <c r="C219" s="239" t="s">
        <v>328</v>
      </c>
      <c r="D219" s="239" t="s">
        <v>377</v>
      </c>
      <c r="E219" s="240" t="s">
        <v>435</v>
      </c>
      <c r="F219" s="241" t="s">
        <v>436</v>
      </c>
      <c r="G219" s="242" t="s">
        <v>179</v>
      </c>
      <c r="H219" s="243">
        <v>564</v>
      </c>
      <c r="I219" s="244"/>
      <c r="J219" s="245">
        <f>ROUND(I219*H219,2)</f>
        <v>0</v>
      </c>
      <c r="K219" s="241" t="s">
        <v>1</v>
      </c>
      <c r="L219" s="39"/>
      <c r="M219" s="246" t="s">
        <v>1</v>
      </c>
      <c r="N219" s="247" t="s">
        <v>40</v>
      </c>
      <c r="O219" s="71"/>
      <c r="P219" s="194">
        <f>O219*H219</f>
        <v>0</v>
      </c>
      <c r="Q219" s="194">
        <v>0</v>
      </c>
      <c r="R219" s="194">
        <f>Q219*H219</f>
        <v>0</v>
      </c>
      <c r="S219" s="194">
        <v>0</v>
      </c>
      <c r="T219" s="19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6" t="s">
        <v>181</v>
      </c>
      <c r="AT219" s="196" t="s">
        <v>377</v>
      </c>
      <c r="AU219" s="196" t="s">
        <v>82</v>
      </c>
      <c r="AY219" s="17" t="s">
        <v>175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7" t="s">
        <v>82</v>
      </c>
      <c r="BK219" s="197">
        <f>ROUND(I219*H219,2)</f>
        <v>0</v>
      </c>
      <c r="BL219" s="17" t="s">
        <v>181</v>
      </c>
      <c r="BM219" s="196" t="s">
        <v>464</v>
      </c>
    </row>
    <row r="220" spans="1:65" s="2" customFormat="1" ht="33" customHeight="1">
      <c r="A220" s="34"/>
      <c r="B220" s="35"/>
      <c r="C220" s="239" t="s">
        <v>732</v>
      </c>
      <c r="D220" s="239" t="s">
        <v>377</v>
      </c>
      <c r="E220" s="240" t="s">
        <v>438</v>
      </c>
      <c r="F220" s="241" t="s">
        <v>439</v>
      </c>
      <c r="G220" s="242" t="s">
        <v>179</v>
      </c>
      <c r="H220" s="243">
        <v>564</v>
      </c>
      <c r="I220" s="244"/>
      <c r="J220" s="245">
        <f>ROUND(I220*H220,2)</f>
        <v>0</v>
      </c>
      <c r="K220" s="241" t="s">
        <v>1</v>
      </c>
      <c r="L220" s="39"/>
      <c r="M220" s="246" t="s">
        <v>1</v>
      </c>
      <c r="N220" s="247" t="s">
        <v>40</v>
      </c>
      <c r="O220" s="71"/>
      <c r="P220" s="194">
        <f>O220*H220</f>
        <v>0</v>
      </c>
      <c r="Q220" s="194">
        <v>0</v>
      </c>
      <c r="R220" s="194">
        <f>Q220*H220</f>
        <v>0</v>
      </c>
      <c r="S220" s="194">
        <v>0</v>
      </c>
      <c r="T220" s="195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6" t="s">
        <v>181</v>
      </c>
      <c r="AT220" s="196" t="s">
        <v>377</v>
      </c>
      <c r="AU220" s="196" t="s">
        <v>82</v>
      </c>
      <c r="AY220" s="17" t="s">
        <v>175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7" t="s">
        <v>82</v>
      </c>
      <c r="BK220" s="197">
        <f>ROUND(I220*H220,2)</f>
        <v>0</v>
      </c>
      <c r="BL220" s="17" t="s">
        <v>181</v>
      </c>
      <c r="BM220" s="196" t="s">
        <v>605</v>
      </c>
    </row>
    <row r="221" spans="1:65" s="2" customFormat="1" ht="33" customHeight="1">
      <c r="A221" s="34"/>
      <c r="B221" s="35"/>
      <c r="C221" s="239" t="s">
        <v>332</v>
      </c>
      <c r="D221" s="239" t="s">
        <v>377</v>
      </c>
      <c r="E221" s="240" t="s">
        <v>442</v>
      </c>
      <c r="F221" s="241" t="s">
        <v>443</v>
      </c>
      <c r="G221" s="242" t="s">
        <v>179</v>
      </c>
      <c r="H221" s="243">
        <v>564</v>
      </c>
      <c r="I221" s="244"/>
      <c r="J221" s="245">
        <f>ROUND(I221*H221,2)</f>
        <v>0</v>
      </c>
      <c r="K221" s="241" t="s">
        <v>1</v>
      </c>
      <c r="L221" s="39"/>
      <c r="M221" s="246" t="s">
        <v>1</v>
      </c>
      <c r="N221" s="247" t="s">
        <v>40</v>
      </c>
      <c r="O221" s="71"/>
      <c r="P221" s="194">
        <f>O221*H221</f>
        <v>0</v>
      </c>
      <c r="Q221" s="194">
        <v>0</v>
      </c>
      <c r="R221" s="194">
        <f>Q221*H221</f>
        <v>0</v>
      </c>
      <c r="S221" s="194">
        <v>0</v>
      </c>
      <c r="T221" s="195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6" t="s">
        <v>181</v>
      </c>
      <c r="AT221" s="196" t="s">
        <v>377</v>
      </c>
      <c r="AU221" s="196" t="s">
        <v>82</v>
      </c>
      <c r="AY221" s="17" t="s">
        <v>175</v>
      </c>
      <c r="BE221" s="197">
        <f>IF(N221="základní",J221,0)</f>
        <v>0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17" t="s">
        <v>82</v>
      </c>
      <c r="BK221" s="197">
        <f>ROUND(I221*H221,2)</f>
        <v>0</v>
      </c>
      <c r="BL221" s="17" t="s">
        <v>181</v>
      </c>
      <c r="BM221" s="196" t="s">
        <v>606</v>
      </c>
    </row>
    <row r="222" spans="1:65" s="2" customFormat="1" ht="24.2" customHeight="1">
      <c r="A222" s="34"/>
      <c r="B222" s="35"/>
      <c r="C222" s="239" t="s">
        <v>733</v>
      </c>
      <c r="D222" s="239" t="s">
        <v>377</v>
      </c>
      <c r="E222" s="240" t="s">
        <v>734</v>
      </c>
      <c r="F222" s="241" t="s">
        <v>735</v>
      </c>
      <c r="G222" s="242" t="s">
        <v>402</v>
      </c>
      <c r="H222" s="243">
        <v>1.128E-2</v>
      </c>
      <c r="I222" s="244"/>
      <c r="J222" s="245">
        <f>ROUND(I222*H222,2)</f>
        <v>0</v>
      </c>
      <c r="K222" s="241" t="s">
        <v>1</v>
      </c>
      <c r="L222" s="39"/>
      <c r="M222" s="246" t="s">
        <v>1</v>
      </c>
      <c r="N222" s="247" t="s">
        <v>40</v>
      </c>
      <c r="O222" s="71"/>
      <c r="P222" s="194">
        <f>O222*H222</f>
        <v>0</v>
      </c>
      <c r="Q222" s="194">
        <v>0</v>
      </c>
      <c r="R222" s="194">
        <f>Q222*H222</f>
        <v>0</v>
      </c>
      <c r="S222" s="194">
        <v>0</v>
      </c>
      <c r="T222" s="195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6" t="s">
        <v>181</v>
      </c>
      <c r="AT222" s="196" t="s">
        <v>377</v>
      </c>
      <c r="AU222" s="196" t="s">
        <v>82</v>
      </c>
      <c r="AY222" s="17" t="s">
        <v>175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7" t="s">
        <v>82</v>
      </c>
      <c r="BK222" s="197">
        <f>ROUND(I222*H222,2)</f>
        <v>0</v>
      </c>
      <c r="BL222" s="17" t="s">
        <v>181</v>
      </c>
      <c r="BM222" s="196" t="s">
        <v>608</v>
      </c>
    </row>
    <row r="223" spans="1:65" s="13" customFormat="1" ht="11.25">
      <c r="B223" s="213"/>
      <c r="C223" s="214"/>
      <c r="D223" s="200" t="s">
        <v>182</v>
      </c>
      <c r="E223" s="215" t="s">
        <v>1</v>
      </c>
      <c r="F223" s="216" t="s">
        <v>403</v>
      </c>
      <c r="G223" s="214"/>
      <c r="H223" s="215" t="s">
        <v>1</v>
      </c>
      <c r="I223" s="217"/>
      <c r="J223" s="214"/>
      <c r="K223" s="214"/>
      <c r="L223" s="218"/>
      <c r="M223" s="219"/>
      <c r="N223" s="220"/>
      <c r="O223" s="220"/>
      <c r="P223" s="220"/>
      <c r="Q223" s="220"/>
      <c r="R223" s="220"/>
      <c r="S223" s="220"/>
      <c r="T223" s="221"/>
      <c r="AT223" s="222" t="s">
        <v>182</v>
      </c>
      <c r="AU223" s="222" t="s">
        <v>82</v>
      </c>
      <c r="AV223" s="13" t="s">
        <v>82</v>
      </c>
      <c r="AW223" s="13" t="s">
        <v>31</v>
      </c>
      <c r="AX223" s="13" t="s">
        <v>75</v>
      </c>
      <c r="AY223" s="222" t="s">
        <v>175</v>
      </c>
    </row>
    <row r="224" spans="1:65" s="12" customFormat="1" ht="11.25">
      <c r="B224" s="198"/>
      <c r="C224" s="199"/>
      <c r="D224" s="200" t="s">
        <v>182</v>
      </c>
      <c r="E224" s="201" t="s">
        <v>1</v>
      </c>
      <c r="F224" s="202" t="s">
        <v>736</v>
      </c>
      <c r="G224" s="199"/>
      <c r="H224" s="203">
        <v>1.128E-2</v>
      </c>
      <c r="I224" s="204"/>
      <c r="J224" s="199"/>
      <c r="K224" s="199"/>
      <c r="L224" s="205"/>
      <c r="M224" s="206"/>
      <c r="N224" s="207"/>
      <c r="O224" s="207"/>
      <c r="P224" s="207"/>
      <c r="Q224" s="207"/>
      <c r="R224" s="207"/>
      <c r="S224" s="207"/>
      <c r="T224" s="208"/>
      <c r="AT224" s="209" t="s">
        <v>182</v>
      </c>
      <c r="AU224" s="209" t="s">
        <v>82</v>
      </c>
      <c r="AV224" s="12" t="s">
        <v>84</v>
      </c>
      <c r="AW224" s="12" t="s">
        <v>31</v>
      </c>
      <c r="AX224" s="12" t="s">
        <v>75</v>
      </c>
      <c r="AY224" s="209" t="s">
        <v>175</v>
      </c>
    </row>
    <row r="225" spans="1:65" s="14" customFormat="1" ht="11.25">
      <c r="B225" s="223"/>
      <c r="C225" s="224"/>
      <c r="D225" s="200" t="s">
        <v>182</v>
      </c>
      <c r="E225" s="225" t="s">
        <v>1</v>
      </c>
      <c r="F225" s="226" t="s">
        <v>253</v>
      </c>
      <c r="G225" s="224"/>
      <c r="H225" s="227">
        <v>1.128E-2</v>
      </c>
      <c r="I225" s="228"/>
      <c r="J225" s="224"/>
      <c r="K225" s="224"/>
      <c r="L225" s="229"/>
      <c r="M225" s="230"/>
      <c r="N225" s="231"/>
      <c r="O225" s="231"/>
      <c r="P225" s="231"/>
      <c r="Q225" s="231"/>
      <c r="R225" s="231"/>
      <c r="S225" s="231"/>
      <c r="T225" s="232"/>
      <c r="AT225" s="233" t="s">
        <v>182</v>
      </c>
      <c r="AU225" s="233" t="s">
        <v>82</v>
      </c>
      <c r="AV225" s="14" t="s">
        <v>181</v>
      </c>
      <c r="AW225" s="14" t="s">
        <v>31</v>
      </c>
      <c r="AX225" s="14" t="s">
        <v>82</v>
      </c>
      <c r="AY225" s="233" t="s">
        <v>175</v>
      </c>
    </row>
    <row r="226" spans="1:65" s="2" customFormat="1" ht="16.5" customHeight="1">
      <c r="A226" s="34"/>
      <c r="B226" s="35"/>
      <c r="C226" s="239" t="s">
        <v>336</v>
      </c>
      <c r="D226" s="239" t="s">
        <v>377</v>
      </c>
      <c r="E226" s="240" t="s">
        <v>448</v>
      </c>
      <c r="F226" s="241" t="s">
        <v>449</v>
      </c>
      <c r="G226" s="242" t="s">
        <v>179</v>
      </c>
      <c r="H226" s="243">
        <v>564</v>
      </c>
      <c r="I226" s="244"/>
      <c r="J226" s="245">
        <f>ROUND(I226*H226,2)</f>
        <v>0</v>
      </c>
      <c r="K226" s="241" t="s">
        <v>1</v>
      </c>
      <c r="L226" s="39"/>
      <c r="M226" s="246" t="s">
        <v>1</v>
      </c>
      <c r="N226" s="247" t="s">
        <v>40</v>
      </c>
      <c r="O226" s="71"/>
      <c r="P226" s="194">
        <f>O226*H226</f>
        <v>0</v>
      </c>
      <c r="Q226" s="194">
        <v>0</v>
      </c>
      <c r="R226" s="194">
        <f>Q226*H226</f>
        <v>0</v>
      </c>
      <c r="S226" s="194">
        <v>0</v>
      </c>
      <c r="T226" s="195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6" t="s">
        <v>181</v>
      </c>
      <c r="AT226" s="196" t="s">
        <v>377</v>
      </c>
      <c r="AU226" s="196" t="s">
        <v>82</v>
      </c>
      <c r="AY226" s="17" t="s">
        <v>175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7" t="s">
        <v>82</v>
      </c>
      <c r="BK226" s="197">
        <f>ROUND(I226*H226,2)</f>
        <v>0</v>
      </c>
      <c r="BL226" s="17" t="s">
        <v>181</v>
      </c>
      <c r="BM226" s="196" t="s">
        <v>611</v>
      </c>
    </row>
    <row r="227" spans="1:65" s="2" customFormat="1" ht="33" customHeight="1">
      <c r="A227" s="34"/>
      <c r="B227" s="35"/>
      <c r="C227" s="239" t="s">
        <v>737</v>
      </c>
      <c r="D227" s="239" t="s">
        <v>377</v>
      </c>
      <c r="E227" s="240" t="s">
        <v>602</v>
      </c>
      <c r="F227" s="241" t="s">
        <v>603</v>
      </c>
      <c r="G227" s="242" t="s">
        <v>283</v>
      </c>
      <c r="H227" s="243">
        <v>376</v>
      </c>
      <c r="I227" s="244"/>
      <c r="J227" s="245">
        <f>ROUND(I227*H227,2)</f>
        <v>0</v>
      </c>
      <c r="K227" s="241" t="s">
        <v>1</v>
      </c>
      <c r="L227" s="39"/>
      <c r="M227" s="246" t="s">
        <v>1</v>
      </c>
      <c r="N227" s="247" t="s">
        <v>40</v>
      </c>
      <c r="O227" s="71"/>
      <c r="P227" s="194">
        <f>O227*H227</f>
        <v>0</v>
      </c>
      <c r="Q227" s="194">
        <v>0</v>
      </c>
      <c r="R227" s="194">
        <f>Q227*H227</f>
        <v>0</v>
      </c>
      <c r="S227" s="194">
        <v>0</v>
      </c>
      <c r="T227" s="19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6" t="s">
        <v>181</v>
      </c>
      <c r="AT227" s="196" t="s">
        <v>377</v>
      </c>
      <c r="AU227" s="196" t="s">
        <v>82</v>
      </c>
      <c r="AY227" s="17" t="s">
        <v>175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7" t="s">
        <v>82</v>
      </c>
      <c r="BK227" s="197">
        <f>ROUND(I227*H227,2)</f>
        <v>0</v>
      </c>
      <c r="BL227" s="17" t="s">
        <v>181</v>
      </c>
      <c r="BM227" s="196" t="s">
        <v>738</v>
      </c>
    </row>
    <row r="228" spans="1:65" s="2" customFormat="1" ht="16.5" customHeight="1">
      <c r="A228" s="34"/>
      <c r="B228" s="35"/>
      <c r="C228" s="239" t="s">
        <v>342</v>
      </c>
      <c r="D228" s="239" t="s">
        <v>377</v>
      </c>
      <c r="E228" s="240" t="s">
        <v>414</v>
      </c>
      <c r="F228" s="241" t="s">
        <v>415</v>
      </c>
      <c r="G228" s="242" t="s">
        <v>315</v>
      </c>
      <c r="H228" s="243">
        <v>5.64</v>
      </c>
      <c r="I228" s="244"/>
      <c r="J228" s="245">
        <f>ROUND(I228*H228,2)</f>
        <v>0</v>
      </c>
      <c r="K228" s="241" t="s">
        <v>1</v>
      </c>
      <c r="L228" s="39"/>
      <c r="M228" s="246" t="s">
        <v>1</v>
      </c>
      <c r="N228" s="247" t="s">
        <v>40</v>
      </c>
      <c r="O228" s="71"/>
      <c r="P228" s="194">
        <f>O228*H228</f>
        <v>0</v>
      </c>
      <c r="Q228" s="194">
        <v>0</v>
      </c>
      <c r="R228" s="194">
        <f>Q228*H228</f>
        <v>0</v>
      </c>
      <c r="S228" s="194">
        <v>0</v>
      </c>
      <c r="T228" s="195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6" t="s">
        <v>181</v>
      </c>
      <c r="AT228" s="196" t="s">
        <v>377</v>
      </c>
      <c r="AU228" s="196" t="s">
        <v>82</v>
      </c>
      <c r="AY228" s="17" t="s">
        <v>175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7" t="s">
        <v>82</v>
      </c>
      <c r="BK228" s="197">
        <f>ROUND(I228*H228,2)</f>
        <v>0</v>
      </c>
      <c r="BL228" s="17" t="s">
        <v>181</v>
      </c>
      <c r="BM228" s="196" t="s">
        <v>739</v>
      </c>
    </row>
    <row r="229" spans="1:65" s="13" customFormat="1" ht="11.25">
      <c r="B229" s="213"/>
      <c r="C229" s="214"/>
      <c r="D229" s="200" t="s">
        <v>182</v>
      </c>
      <c r="E229" s="215" t="s">
        <v>1</v>
      </c>
      <c r="F229" s="216" t="s">
        <v>416</v>
      </c>
      <c r="G229" s="214"/>
      <c r="H229" s="215" t="s">
        <v>1</v>
      </c>
      <c r="I229" s="217"/>
      <c r="J229" s="214"/>
      <c r="K229" s="214"/>
      <c r="L229" s="218"/>
      <c r="M229" s="219"/>
      <c r="N229" s="220"/>
      <c r="O229" s="220"/>
      <c r="P229" s="220"/>
      <c r="Q229" s="220"/>
      <c r="R229" s="220"/>
      <c r="S229" s="220"/>
      <c r="T229" s="221"/>
      <c r="AT229" s="222" t="s">
        <v>182</v>
      </c>
      <c r="AU229" s="222" t="s">
        <v>82</v>
      </c>
      <c r="AV229" s="13" t="s">
        <v>82</v>
      </c>
      <c r="AW229" s="13" t="s">
        <v>31</v>
      </c>
      <c r="AX229" s="13" t="s">
        <v>75</v>
      </c>
      <c r="AY229" s="222" t="s">
        <v>175</v>
      </c>
    </row>
    <row r="230" spans="1:65" s="12" customFormat="1" ht="11.25">
      <c r="B230" s="198"/>
      <c r="C230" s="199"/>
      <c r="D230" s="200" t="s">
        <v>182</v>
      </c>
      <c r="E230" s="201" t="s">
        <v>1</v>
      </c>
      <c r="F230" s="202" t="s">
        <v>740</v>
      </c>
      <c r="G230" s="199"/>
      <c r="H230" s="203">
        <v>5.64</v>
      </c>
      <c r="I230" s="204"/>
      <c r="J230" s="199"/>
      <c r="K230" s="199"/>
      <c r="L230" s="205"/>
      <c r="M230" s="206"/>
      <c r="N230" s="207"/>
      <c r="O230" s="207"/>
      <c r="P230" s="207"/>
      <c r="Q230" s="207"/>
      <c r="R230" s="207"/>
      <c r="S230" s="207"/>
      <c r="T230" s="208"/>
      <c r="AT230" s="209" t="s">
        <v>182</v>
      </c>
      <c r="AU230" s="209" t="s">
        <v>82</v>
      </c>
      <c r="AV230" s="12" t="s">
        <v>84</v>
      </c>
      <c r="AW230" s="12" t="s">
        <v>31</v>
      </c>
      <c r="AX230" s="12" t="s">
        <v>75</v>
      </c>
      <c r="AY230" s="209" t="s">
        <v>175</v>
      </c>
    </row>
    <row r="231" spans="1:65" s="14" customFormat="1" ht="11.25">
      <c r="B231" s="223"/>
      <c r="C231" s="224"/>
      <c r="D231" s="200" t="s">
        <v>182</v>
      </c>
      <c r="E231" s="225" t="s">
        <v>1</v>
      </c>
      <c r="F231" s="226" t="s">
        <v>253</v>
      </c>
      <c r="G231" s="224"/>
      <c r="H231" s="227">
        <v>5.64</v>
      </c>
      <c r="I231" s="228"/>
      <c r="J231" s="224"/>
      <c r="K231" s="224"/>
      <c r="L231" s="229"/>
      <c r="M231" s="230"/>
      <c r="N231" s="231"/>
      <c r="O231" s="231"/>
      <c r="P231" s="231"/>
      <c r="Q231" s="231"/>
      <c r="R231" s="231"/>
      <c r="S231" s="231"/>
      <c r="T231" s="232"/>
      <c r="AT231" s="233" t="s">
        <v>182</v>
      </c>
      <c r="AU231" s="233" t="s">
        <v>82</v>
      </c>
      <c r="AV231" s="14" t="s">
        <v>181</v>
      </c>
      <c r="AW231" s="14" t="s">
        <v>31</v>
      </c>
      <c r="AX231" s="14" t="s">
        <v>82</v>
      </c>
      <c r="AY231" s="233" t="s">
        <v>175</v>
      </c>
    </row>
    <row r="232" spans="1:65" s="2" customFormat="1" ht="21.75" customHeight="1">
      <c r="A232" s="34"/>
      <c r="B232" s="35"/>
      <c r="C232" s="239" t="s">
        <v>741</v>
      </c>
      <c r="D232" s="239" t="s">
        <v>377</v>
      </c>
      <c r="E232" s="240" t="s">
        <v>418</v>
      </c>
      <c r="F232" s="241" t="s">
        <v>419</v>
      </c>
      <c r="G232" s="242" t="s">
        <v>315</v>
      </c>
      <c r="H232" s="243">
        <v>5.64</v>
      </c>
      <c r="I232" s="244"/>
      <c r="J232" s="245">
        <f>ROUND(I232*H232,2)</f>
        <v>0</v>
      </c>
      <c r="K232" s="241" t="s">
        <v>1</v>
      </c>
      <c r="L232" s="39"/>
      <c r="M232" s="246" t="s">
        <v>1</v>
      </c>
      <c r="N232" s="247" t="s">
        <v>40</v>
      </c>
      <c r="O232" s="71"/>
      <c r="P232" s="194">
        <f>O232*H232</f>
        <v>0</v>
      </c>
      <c r="Q232" s="194">
        <v>0</v>
      </c>
      <c r="R232" s="194">
        <f>Q232*H232</f>
        <v>0</v>
      </c>
      <c r="S232" s="194">
        <v>0</v>
      </c>
      <c r="T232" s="195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6" t="s">
        <v>181</v>
      </c>
      <c r="AT232" s="196" t="s">
        <v>377</v>
      </c>
      <c r="AU232" s="196" t="s">
        <v>82</v>
      </c>
      <c r="AY232" s="17" t="s">
        <v>175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7" t="s">
        <v>82</v>
      </c>
      <c r="BK232" s="197">
        <f>ROUND(I232*H232,2)</f>
        <v>0</v>
      </c>
      <c r="BL232" s="17" t="s">
        <v>181</v>
      </c>
      <c r="BM232" s="196" t="s">
        <v>742</v>
      </c>
    </row>
    <row r="233" spans="1:65" s="13" customFormat="1" ht="11.25">
      <c r="B233" s="213"/>
      <c r="C233" s="214"/>
      <c r="D233" s="200" t="s">
        <v>182</v>
      </c>
      <c r="E233" s="215" t="s">
        <v>1</v>
      </c>
      <c r="F233" s="216" t="s">
        <v>416</v>
      </c>
      <c r="G233" s="214"/>
      <c r="H233" s="215" t="s">
        <v>1</v>
      </c>
      <c r="I233" s="217"/>
      <c r="J233" s="214"/>
      <c r="K233" s="214"/>
      <c r="L233" s="218"/>
      <c r="M233" s="219"/>
      <c r="N233" s="220"/>
      <c r="O233" s="220"/>
      <c r="P233" s="220"/>
      <c r="Q233" s="220"/>
      <c r="R233" s="220"/>
      <c r="S233" s="220"/>
      <c r="T233" s="221"/>
      <c r="AT233" s="222" t="s">
        <v>182</v>
      </c>
      <c r="AU233" s="222" t="s">
        <v>82</v>
      </c>
      <c r="AV233" s="13" t="s">
        <v>82</v>
      </c>
      <c r="AW233" s="13" t="s">
        <v>31</v>
      </c>
      <c r="AX233" s="13" t="s">
        <v>75</v>
      </c>
      <c r="AY233" s="222" t="s">
        <v>175</v>
      </c>
    </row>
    <row r="234" spans="1:65" s="12" customFormat="1" ht="11.25">
      <c r="B234" s="198"/>
      <c r="C234" s="199"/>
      <c r="D234" s="200" t="s">
        <v>182</v>
      </c>
      <c r="E234" s="201" t="s">
        <v>1</v>
      </c>
      <c r="F234" s="202" t="s">
        <v>740</v>
      </c>
      <c r="G234" s="199"/>
      <c r="H234" s="203">
        <v>5.64</v>
      </c>
      <c r="I234" s="204"/>
      <c r="J234" s="199"/>
      <c r="K234" s="199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182</v>
      </c>
      <c r="AU234" s="209" t="s">
        <v>82</v>
      </c>
      <c r="AV234" s="12" t="s">
        <v>84</v>
      </c>
      <c r="AW234" s="12" t="s">
        <v>31</v>
      </c>
      <c r="AX234" s="12" t="s">
        <v>75</v>
      </c>
      <c r="AY234" s="209" t="s">
        <v>175</v>
      </c>
    </row>
    <row r="235" spans="1:65" s="14" customFormat="1" ht="11.25">
      <c r="B235" s="223"/>
      <c r="C235" s="224"/>
      <c r="D235" s="200" t="s">
        <v>182</v>
      </c>
      <c r="E235" s="225" t="s">
        <v>1</v>
      </c>
      <c r="F235" s="226" t="s">
        <v>253</v>
      </c>
      <c r="G235" s="224"/>
      <c r="H235" s="227">
        <v>5.64</v>
      </c>
      <c r="I235" s="228"/>
      <c r="J235" s="224"/>
      <c r="K235" s="224"/>
      <c r="L235" s="229"/>
      <c r="M235" s="230"/>
      <c r="N235" s="231"/>
      <c r="O235" s="231"/>
      <c r="P235" s="231"/>
      <c r="Q235" s="231"/>
      <c r="R235" s="231"/>
      <c r="S235" s="231"/>
      <c r="T235" s="232"/>
      <c r="AT235" s="233" t="s">
        <v>182</v>
      </c>
      <c r="AU235" s="233" t="s">
        <v>82</v>
      </c>
      <c r="AV235" s="14" t="s">
        <v>181</v>
      </c>
      <c r="AW235" s="14" t="s">
        <v>31</v>
      </c>
      <c r="AX235" s="14" t="s">
        <v>82</v>
      </c>
      <c r="AY235" s="233" t="s">
        <v>175</v>
      </c>
    </row>
    <row r="236" spans="1:65" s="11" customFormat="1" ht="25.9" customHeight="1">
      <c r="B236" s="170"/>
      <c r="C236" s="171"/>
      <c r="D236" s="172" t="s">
        <v>74</v>
      </c>
      <c r="E236" s="173" t="s">
        <v>364</v>
      </c>
      <c r="F236" s="173" t="s">
        <v>365</v>
      </c>
      <c r="G236" s="171"/>
      <c r="H236" s="171"/>
      <c r="I236" s="174"/>
      <c r="J236" s="175">
        <f>BK236</f>
        <v>0</v>
      </c>
      <c r="K236" s="171"/>
      <c r="L236" s="176"/>
      <c r="M236" s="177"/>
      <c r="N236" s="178"/>
      <c r="O236" s="178"/>
      <c r="P236" s="179">
        <f>P237</f>
        <v>0</v>
      </c>
      <c r="Q236" s="178"/>
      <c r="R236" s="179">
        <f>R237</f>
        <v>0</v>
      </c>
      <c r="S236" s="178"/>
      <c r="T236" s="180">
        <f>T237</f>
        <v>0</v>
      </c>
      <c r="AR236" s="181" t="s">
        <v>82</v>
      </c>
      <c r="AT236" s="182" t="s">
        <v>74</v>
      </c>
      <c r="AU236" s="182" t="s">
        <v>75</v>
      </c>
      <c r="AY236" s="181" t="s">
        <v>175</v>
      </c>
      <c r="BK236" s="183">
        <f>BK237</f>
        <v>0</v>
      </c>
    </row>
    <row r="237" spans="1:65" s="2" customFormat="1" ht="16.5" customHeight="1">
      <c r="A237" s="34"/>
      <c r="B237" s="35"/>
      <c r="C237" s="239" t="s">
        <v>348</v>
      </c>
      <c r="D237" s="239" t="s">
        <v>377</v>
      </c>
      <c r="E237" s="240" t="s">
        <v>607</v>
      </c>
      <c r="F237" s="241" t="s">
        <v>463</v>
      </c>
      <c r="G237" s="242" t="s">
        <v>179</v>
      </c>
      <c r="H237" s="243">
        <v>3</v>
      </c>
      <c r="I237" s="244"/>
      <c r="J237" s="245">
        <f>ROUND(I237*H237,2)</f>
        <v>0</v>
      </c>
      <c r="K237" s="241" t="s">
        <v>1</v>
      </c>
      <c r="L237" s="39"/>
      <c r="M237" s="248" t="s">
        <v>1</v>
      </c>
      <c r="N237" s="249" t="s">
        <v>40</v>
      </c>
      <c r="O237" s="236"/>
      <c r="P237" s="237">
        <f>O237*H237</f>
        <v>0</v>
      </c>
      <c r="Q237" s="237">
        <v>0</v>
      </c>
      <c r="R237" s="237">
        <f>Q237*H237</f>
        <v>0</v>
      </c>
      <c r="S237" s="237">
        <v>0</v>
      </c>
      <c r="T237" s="23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6" t="s">
        <v>181</v>
      </c>
      <c r="AT237" s="196" t="s">
        <v>377</v>
      </c>
      <c r="AU237" s="196" t="s">
        <v>82</v>
      </c>
      <c r="AY237" s="17" t="s">
        <v>175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7" t="s">
        <v>82</v>
      </c>
      <c r="BK237" s="197">
        <f>ROUND(I237*H237,2)</f>
        <v>0</v>
      </c>
      <c r="BL237" s="17" t="s">
        <v>181</v>
      </c>
      <c r="BM237" s="196" t="s">
        <v>743</v>
      </c>
    </row>
    <row r="238" spans="1:65" s="2" customFormat="1" ht="6.95" customHeight="1">
      <c r="A238" s="34"/>
      <c r="B238" s="54"/>
      <c r="C238" s="55"/>
      <c r="D238" s="55"/>
      <c r="E238" s="55"/>
      <c r="F238" s="55"/>
      <c r="G238" s="55"/>
      <c r="H238" s="55"/>
      <c r="I238" s="55"/>
      <c r="J238" s="55"/>
      <c r="K238" s="55"/>
      <c r="L238" s="39"/>
      <c r="M238" s="34"/>
      <c r="O238" s="34"/>
      <c r="P238" s="34"/>
      <c r="Q238" s="34"/>
      <c r="R238" s="34"/>
      <c r="S238" s="34"/>
      <c r="T238" s="34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</row>
  </sheetData>
  <sheetProtection algorithmName="SHA-512" hashValue="h+mPXH4v4/ZgrpJNab8c7ZsaY58VNWM+WXMCcf9s6OjsNU2sphZ3A2a5YsfDr1hGL4di9PZe/FmZGpnq0Bzk/Q==" saltValue="azo+mVWu0enl9C0ibo9BXIJWXN/kVdmGyozdq7/3Ouz84C8/icMnMKzrw7xy03wqmYoKSC7OoQcCN5BaMrIdwg==" spinCount="100000" sheet="1" objects="1" scenarios="1" formatColumns="0" formatRows="0" autoFilter="0"/>
  <autoFilter ref="C130:K237" xr:uid="{00000000-0009-0000-0000-00000C000000}"/>
  <mergeCells count="15">
    <mergeCell ref="E117:H117"/>
    <mergeCell ref="E121:H121"/>
    <mergeCell ref="E119:H119"/>
    <mergeCell ref="E123:H123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132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145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306" t="str">
        <f>'Rekapitulace stavby'!K6</f>
        <v>R 198 – IP1a, IP1b, IP2 a IP3 v k. ú. Černožice n. Labem - Sadové úpravy</v>
      </c>
      <c r="F7" s="307"/>
      <c r="G7" s="307"/>
      <c r="H7" s="307"/>
      <c r="L7" s="20"/>
    </row>
    <row r="8" spans="1:46" s="1" customFormat="1" ht="12" customHeight="1">
      <c r="B8" s="20"/>
      <c r="D8" s="119" t="s">
        <v>146</v>
      </c>
      <c r="L8" s="20"/>
    </row>
    <row r="9" spans="1:46" s="2" customFormat="1" ht="16.5" customHeight="1">
      <c r="A9" s="34"/>
      <c r="B9" s="39"/>
      <c r="C9" s="34"/>
      <c r="D9" s="34"/>
      <c r="E9" s="306" t="s">
        <v>147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148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744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09" t="s">
        <v>1</v>
      </c>
      <c r="G13" s="34"/>
      <c r="H13" s="34"/>
      <c r="I13" s="119" t="s">
        <v>19</v>
      </c>
      <c r="J13" s="109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09" t="s">
        <v>26</v>
      </c>
      <c r="G14" s="34"/>
      <c r="H14" s="34"/>
      <c r="I14" s="119" t="s">
        <v>22</v>
      </c>
      <c r="J14" s="121" t="str">
        <f>'Rekapitulace stavby'!AN8</f>
        <v>26. 9. 2024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09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9" t="str">
        <f>IF('Rekapitulace stavby'!E11="","",'Rekapitulace stavby'!E11)</f>
        <v xml:space="preserve"> </v>
      </c>
      <c r="F17" s="34"/>
      <c r="G17" s="34"/>
      <c r="H17" s="34"/>
      <c r="I17" s="119" t="s">
        <v>27</v>
      </c>
      <c r="J17" s="109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09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9" t="str">
        <f>IF('Rekapitulace stavby'!E17="","",'Rekapitulace stavby'!E17)</f>
        <v xml:space="preserve"> </v>
      </c>
      <c r="F23" s="34"/>
      <c r="G23" s="34"/>
      <c r="H23" s="34"/>
      <c r="I23" s="119" t="s">
        <v>27</v>
      </c>
      <c r="J23" s="109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32</v>
      </c>
      <c r="E25" s="34"/>
      <c r="F25" s="34"/>
      <c r="G25" s="34"/>
      <c r="H25" s="34"/>
      <c r="I25" s="119" t="s">
        <v>25</v>
      </c>
      <c r="J25" s="109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9" t="str">
        <f>IF('Rekapitulace stavby'!E20="","",'Rekapitulace stavby'!E20)</f>
        <v xml:space="preserve"> </v>
      </c>
      <c r="F26" s="34"/>
      <c r="G26" s="34"/>
      <c r="H26" s="34"/>
      <c r="I26" s="119" t="s">
        <v>27</v>
      </c>
      <c r="J26" s="109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33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2"/>
      <c r="B29" s="123"/>
      <c r="C29" s="122"/>
      <c r="D29" s="122"/>
      <c r="E29" s="313" t="s">
        <v>1</v>
      </c>
      <c r="F29" s="313"/>
      <c r="G29" s="313"/>
      <c r="H29" s="313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6" t="s">
        <v>35</v>
      </c>
      <c r="E32" s="34"/>
      <c r="F32" s="34"/>
      <c r="G32" s="34"/>
      <c r="H32" s="34"/>
      <c r="I32" s="34"/>
      <c r="J32" s="127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8" t="s">
        <v>37</v>
      </c>
      <c r="G34" s="34"/>
      <c r="H34" s="34"/>
      <c r="I34" s="128" t="s">
        <v>36</v>
      </c>
      <c r="J34" s="128" t="s">
        <v>38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0" t="s">
        <v>39</v>
      </c>
      <c r="E35" s="119" t="s">
        <v>40</v>
      </c>
      <c r="F35" s="129">
        <f>ROUND((SUM(BE123:BE131)),  2)</f>
        <v>0</v>
      </c>
      <c r="G35" s="34"/>
      <c r="H35" s="34"/>
      <c r="I35" s="130">
        <v>0.21</v>
      </c>
      <c r="J35" s="129">
        <f>ROUND(((SUM(BE123:BE131))*I35),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41</v>
      </c>
      <c r="F36" s="129">
        <f>ROUND((SUM(BF123:BF131)),  2)</f>
        <v>0</v>
      </c>
      <c r="G36" s="34"/>
      <c r="H36" s="34"/>
      <c r="I36" s="130">
        <v>0.12</v>
      </c>
      <c r="J36" s="129">
        <f>ROUND(((SUM(BF123:BF131))*I36),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42</v>
      </c>
      <c r="F37" s="129">
        <f>ROUND((SUM(BG123:BG131)),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43</v>
      </c>
      <c r="F38" s="129">
        <f>ROUND((SUM(BH123:BH131)),  2)</f>
        <v>0</v>
      </c>
      <c r="G38" s="34"/>
      <c r="H38" s="34"/>
      <c r="I38" s="130">
        <v>0.12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44</v>
      </c>
      <c r="F39" s="129">
        <f>ROUND((SUM(BI123:BI131)),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45</v>
      </c>
      <c r="E41" s="133"/>
      <c r="F41" s="133"/>
      <c r="G41" s="134" t="s">
        <v>46</v>
      </c>
      <c r="H41" s="135" t="s">
        <v>47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152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customHeight="1">
      <c r="A85" s="34"/>
      <c r="B85" s="35"/>
      <c r="C85" s="36"/>
      <c r="D85" s="36"/>
      <c r="E85" s="314" t="str">
        <f>E7</f>
        <v>R 198 – IP1a, IP1b, IP2 a IP3 v k. ú. Černožice n. Labem - Sadové úpravy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146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4" t="s">
        <v>147</v>
      </c>
      <c r="F87" s="317"/>
      <c r="G87" s="317"/>
      <c r="H87" s="31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148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0" t="str">
        <f>E11</f>
        <v xml:space="preserve">VON - Vedlejší a ostatní náklady </v>
      </c>
      <c r="F89" s="317"/>
      <c r="G89" s="317"/>
      <c r="H89" s="31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 t="str">
        <f>IF(J14="","",J14)</f>
        <v>26. 9. 2024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29" t="s">
        <v>30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32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153</v>
      </c>
      <c r="D96" s="150"/>
      <c r="E96" s="150"/>
      <c r="F96" s="150"/>
      <c r="G96" s="150"/>
      <c r="H96" s="150"/>
      <c r="I96" s="150"/>
      <c r="J96" s="151" t="s">
        <v>154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155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156</v>
      </c>
    </row>
    <row r="99" spans="1:47" s="9" customFormat="1" ht="24.95" customHeight="1">
      <c r="B99" s="153"/>
      <c r="C99" s="154"/>
      <c r="D99" s="155" t="s">
        <v>745</v>
      </c>
      <c r="E99" s="156"/>
      <c r="F99" s="156"/>
      <c r="G99" s="156"/>
      <c r="H99" s="156"/>
      <c r="I99" s="156"/>
      <c r="J99" s="157">
        <f>J124</f>
        <v>0</v>
      </c>
      <c r="K99" s="154"/>
      <c r="L99" s="158"/>
    </row>
    <row r="100" spans="1:47" s="15" customFormat="1" ht="19.899999999999999" customHeight="1">
      <c r="B100" s="253"/>
      <c r="C100" s="103"/>
      <c r="D100" s="254" t="s">
        <v>746</v>
      </c>
      <c r="E100" s="255"/>
      <c r="F100" s="255"/>
      <c r="G100" s="255"/>
      <c r="H100" s="255"/>
      <c r="I100" s="255"/>
      <c r="J100" s="256">
        <f>J125</f>
        <v>0</v>
      </c>
      <c r="K100" s="103"/>
      <c r="L100" s="257"/>
    </row>
    <row r="101" spans="1:47" s="15" customFormat="1" ht="19.899999999999999" customHeight="1">
      <c r="B101" s="253"/>
      <c r="C101" s="103"/>
      <c r="D101" s="254" t="s">
        <v>747</v>
      </c>
      <c r="E101" s="255"/>
      <c r="F101" s="255"/>
      <c r="G101" s="255"/>
      <c r="H101" s="255"/>
      <c r="I101" s="255"/>
      <c r="J101" s="256">
        <f>J130</f>
        <v>0</v>
      </c>
      <c r="K101" s="103"/>
      <c r="L101" s="257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160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6.25" customHeight="1">
      <c r="A111" s="34"/>
      <c r="B111" s="35"/>
      <c r="C111" s="36"/>
      <c r="D111" s="36"/>
      <c r="E111" s="314" t="str">
        <f>E7</f>
        <v>R 198 – IP1a, IP1b, IP2 a IP3 v k. ú. Černožice n. Labem - Sadové úpravy</v>
      </c>
      <c r="F111" s="315"/>
      <c r="G111" s="315"/>
      <c r="H111" s="315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146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14" t="s">
        <v>147</v>
      </c>
      <c r="F113" s="317"/>
      <c r="G113" s="317"/>
      <c r="H113" s="317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148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60" t="str">
        <f>E11</f>
        <v xml:space="preserve">VON - Vedlejší a ostatní náklady </v>
      </c>
      <c r="F115" s="317"/>
      <c r="G115" s="317"/>
      <c r="H115" s="317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 xml:space="preserve"> </v>
      </c>
      <c r="G117" s="36"/>
      <c r="H117" s="36"/>
      <c r="I117" s="29" t="s">
        <v>22</v>
      </c>
      <c r="J117" s="66" t="str">
        <f>IF(J14="","",J14)</f>
        <v>26. 9. 2024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 xml:space="preserve"> </v>
      </c>
      <c r="G119" s="36"/>
      <c r="H119" s="36"/>
      <c r="I119" s="29" t="s">
        <v>30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28</v>
      </c>
      <c r="D120" s="36"/>
      <c r="E120" s="36"/>
      <c r="F120" s="27" t="str">
        <f>IF(E20="","",E20)</f>
        <v>Vyplň údaj</v>
      </c>
      <c r="G120" s="36"/>
      <c r="H120" s="36"/>
      <c r="I120" s="29" t="s">
        <v>32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0" customFormat="1" ht="29.25" customHeight="1">
      <c r="A122" s="159"/>
      <c r="B122" s="160"/>
      <c r="C122" s="161" t="s">
        <v>161</v>
      </c>
      <c r="D122" s="162" t="s">
        <v>60</v>
      </c>
      <c r="E122" s="162" t="s">
        <v>56</v>
      </c>
      <c r="F122" s="162" t="s">
        <v>57</v>
      </c>
      <c r="G122" s="162" t="s">
        <v>162</v>
      </c>
      <c r="H122" s="162" t="s">
        <v>163</v>
      </c>
      <c r="I122" s="162" t="s">
        <v>164</v>
      </c>
      <c r="J122" s="162" t="s">
        <v>154</v>
      </c>
      <c r="K122" s="163" t="s">
        <v>165</v>
      </c>
      <c r="L122" s="164"/>
      <c r="M122" s="75" t="s">
        <v>1</v>
      </c>
      <c r="N122" s="76" t="s">
        <v>39</v>
      </c>
      <c r="O122" s="76" t="s">
        <v>166</v>
      </c>
      <c r="P122" s="76" t="s">
        <v>167</v>
      </c>
      <c r="Q122" s="76" t="s">
        <v>168</v>
      </c>
      <c r="R122" s="76" t="s">
        <v>169</v>
      </c>
      <c r="S122" s="76" t="s">
        <v>170</v>
      </c>
      <c r="T122" s="77" t="s">
        <v>171</v>
      </c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</row>
    <row r="123" spans="1:65" s="2" customFormat="1" ht="22.9" customHeight="1">
      <c r="A123" s="34"/>
      <c r="B123" s="35"/>
      <c r="C123" s="82" t="s">
        <v>172</v>
      </c>
      <c r="D123" s="36"/>
      <c r="E123" s="36"/>
      <c r="F123" s="36"/>
      <c r="G123" s="36"/>
      <c r="H123" s="36"/>
      <c r="I123" s="36"/>
      <c r="J123" s="165">
        <f>BK123</f>
        <v>0</v>
      </c>
      <c r="K123" s="36"/>
      <c r="L123" s="39"/>
      <c r="M123" s="78"/>
      <c r="N123" s="166"/>
      <c r="O123" s="79"/>
      <c r="P123" s="167">
        <f>P124</f>
        <v>0</v>
      </c>
      <c r="Q123" s="79"/>
      <c r="R123" s="167">
        <f>R124</f>
        <v>0</v>
      </c>
      <c r="S123" s="79"/>
      <c r="T123" s="168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74</v>
      </c>
      <c r="AU123" s="17" t="s">
        <v>156</v>
      </c>
      <c r="BK123" s="169">
        <f>BK124</f>
        <v>0</v>
      </c>
    </row>
    <row r="124" spans="1:65" s="11" customFormat="1" ht="25.9" customHeight="1">
      <c r="B124" s="170"/>
      <c r="C124" s="171"/>
      <c r="D124" s="172" t="s">
        <v>74</v>
      </c>
      <c r="E124" s="173" t="s">
        <v>748</v>
      </c>
      <c r="F124" s="173" t="s">
        <v>749</v>
      </c>
      <c r="G124" s="171"/>
      <c r="H124" s="171"/>
      <c r="I124" s="174"/>
      <c r="J124" s="175">
        <f>BK124</f>
        <v>0</v>
      </c>
      <c r="K124" s="171"/>
      <c r="L124" s="176"/>
      <c r="M124" s="177"/>
      <c r="N124" s="178"/>
      <c r="O124" s="178"/>
      <c r="P124" s="179">
        <f>P125+P130</f>
        <v>0</v>
      </c>
      <c r="Q124" s="178"/>
      <c r="R124" s="179">
        <f>R125+R130</f>
        <v>0</v>
      </c>
      <c r="S124" s="178"/>
      <c r="T124" s="180">
        <f>T125+T130</f>
        <v>0</v>
      </c>
      <c r="AR124" s="181" t="s">
        <v>196</v>
      </c>
      <c r="AT124" s="182" t="s">
        <v>74</v>
      </c>
      <c r="AU124" s="182" t="s">
        <v>75</v>
      </c>
      <c r="AY124" s="181" t="s">
        <v>175</v>
      </c>
      <c r="BK124" s="183">
        <f>BK125+BK130</f>
        <v>0</v>
      </c>
    </row>
    <row r="125" spans="1:65" s="11" customFormat="1" ht="22.9" customHeight="1">
      <c r="B125" s="170"/>
      <c r="C125" s="171"/>
      <c r="D125" s="172" t="s">
        <v>74</v>
      </c>
      <c r="E125" s="258" t="s">
        <v>750</v>
      </c>
      <c r="F125" s="258" t="s">
        <v>751</v>
      </c>
      <c r="G125" s="171"/>
      <c r="H125" s="171"/>
      <c r="I125" s="174"/>
      <c r="J125" s="259">
        <f>BK125</f>
        <v>0</v>
      </c>
      <c r="K125" s="171"/>
      <c r="L125" s="176"/>
      <c r="M125" s="177"/>
      <c r="N125" s="178"/>
      <c r="O125" s="178"/>
      <c r="P125" s="179">
        <f>SUM(P126:P129)</f>
        <v>0</v>
      </c>
      <c r="Q125" s="178"/>
      <c r="R125" s="179">
        <f>SUM(R126:R129)</f>
        <v>0</v>
      </c>
      <c r="S125" s="178"/>
      <c r="T125" s="180">
        <f>SUM(T126:T129)</f>
        <v>0</v>
      </c>
      <c r="AR125" s="181" t="s">
        <v>196</v>
      </c>
      <c r="AT125" s="182" t="s">
        <v>74</v>
      </c>
      <c r="AU125" s="182" t="s">
        <v>82</v>
      </c>
      <c r="AY125" s="181" t="s">
        <v>175</v>
      </c>
      <c r="BK125" s="183">
        <f>SUM(BK126:BK129)</f>
        <v>0</v>
      </c>
    </row>
    <row r="126" spans="1:65" s="2" customFormat="1" ht="16.5" customHeight="1">
      <c r="A126" s="34"/>
      <c r="B126" s="35"/>
      <c r="C126" s="239" t="s">
        <v>82</v>
      </c>
      <c r="D126" s="239" t="s">
        <v>377</v>
      </c>
      <c r="E126" s="240" t="s">
        <v>752</v>
      </c>
      <c r="F126" s="241" t="s">
        <v>753</v>
      </c>
      <c r="G126" s="242" t="s">
        <v>754</v>
      </c>
      <c r="H126" s="243">
        <v>1</v>
      </c>
      <c r="I126" s="244"/>
      <c r="J126" s="245">
        <f>ROUND(I126*H126,2)</f>
        <v>0</v>
      </c>
      <c r="K126" s="241" t="s">
        <v>755</v>
      </c>
      <c r="L126" s="39"/>
      <c r="M126" s="246" t="s">
        <v>1</v>
      </c>
      <c r="N126" s="247" t="s">
        <v>40</v>
      </c>
      <c r="O126" s="71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6" t="s">
        <v>756</v>
      </c>
      <c r="AT126" s="196" t="s">
        <v>377</v>
      </c>
      <c r="AU126" s="196" t="s">
        <v>84</v>
      </c>
      <c r="AY126" s="17" t="s">
        <v>175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7" t="s">
        <v>82</v>
      </c>
      <c r="BK126" s="197">
        <f>ROUND(I126*H126,2)</f>
        <v>0</v>
      </c>
      <c r="BL126" s="17" t="s">
        <v>756</v>
      </c>
      <c r="BM126" s="196" t="s">
        <v>757</v>
      </c>
    </row>
    <row r="127" spans="1:65" s="2" customFormat="1" ht="33" customHeight="1">
      <c r="A127" s="34"/>
      <c r="B127" s="35"/>
      <c r="C127" s="239" t="s">
        <v>84</v>
      </c>
      <c r="D127" s="239" t="s">
        <v>377</v>
      </c>
      <c r="E127" s="240" t="s">
        <v>758</v>
      </c>
      <c r="F127" s="241" t="s">
        <v>759</v>
      </c>
      <c r="G127" s="242" t="s">
        <v>754</v>
      </c>
      <c r="H127" s="243">
        <v>1</v>
      </c>
      <c r="I127" s="244"/>
      <c r="J127" s="245">
        <f>ROUND(I127*H127,2)</f>
        <v>0</v>
      </c>
      <c r="K127" s="241" t="s">
        <v>755</v>
      </c>
      <c r="L127" s="39"/>
      <c r="M127" s="246" t="s">
        <v>1</v>
      </c>
      <c r="N127" s="247" t="s">
        <v>40</v>
      </c>
      <c r="O127" s="71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6" t="s">
        <v>756</v>
      </c>
      <c r="AT127" s="196" t="s">
        <v>377</v>
      </c>
      <c r="AU127" s="196" t="s">
        <v>84</v>
      </c>
      <c r="AY127" s="17" t="s">
        <v>175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7" t="s">
        <v>82</v>
      </c>
      <c r="BK127" s="197">
        <f>ROUND(I127*H127,2)</f>
        <v>0</v>
      </c>
      <c r="BL127" s="17" t="s">
        <v>756</v>
      </c>
      <c r="BM127" s="196" t="s">
        <v>760</v>
      </c>
    </row>
    <row r="128" spans="1:65" s="2" customFormat="1" ht="24.2" customHeight="1">
      <c r="A128" s="34"/>
      <c r="B128" s="35"/>
      <c r="C128" s="239" t="s">
        <v>92</v>
      </c>
      <c r="D128" s="239" t="s">
        <v>377</v>
      </c>
      <c r="E128" s="240" t="s">
        <v>761</v>
      </c>
      <c r="F128" s="241" t="s">
        <v>762</v>
      </c>
      <c r="G128" s="242" t="s">
        <v>754</v>
      </c>
      <c r="H128" s="243">
        <v>1</v>
      </c>
      <c r="I128" s="244"/>
      <c r="J128" s="245">
        <f>ROUND(I128*H128,2)</f>
        <v>0</v>
      </c>
      <c r="K128" s="241" t="s">
        <v>755</v>
      </c>
      <c r="L128" s="39"/>
      <c r="M128" s="246" t="s">
        <v>1</v>
      </c>
      <c r="N128" s="247" t="s">
        <v>40</v>
      </c>
      <c r="O128" s="71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6" t="s">
        <v>756</v>
      </c>
      <c r="AT128" s="196" t="s">
        <v>377</v>
      </c>
      <c r="AU128" s="196" t="s">
        <v>84</v>
      </c>
      <c r="AY128" s="17" t="s">
        <v>175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7" t="s">
        <v>82</v>
      </c>
      <c r="BK128" s="197">
        <f>ROUND(I128*H128,2)</f>
        <v>0</v>
      </c>
      <c r="BL128" s="17" t="s">
        <v>756</v>
      </c>
      <c r="BM128" s="196" t="s">
        <v>763</v>
      </c>
    </row>
    <row r="129" spans="1:65" s="2" customFormat="1" ht="16.5" customHeight="1">
      <c r="A129" s="34"/>
      <c r="B129" s="35"/>
      <c r="C129" s="239" t="s">
        <v>181</v>
      </c>
      <c r="D129" s="239" t="s">
        <v>377</v>
      </c>
      <c r="E129" s="240" t="s">
        <v>764</v>
      </c>
      <c r="F129" s="241" t="s">
        <v>765</v>
      </c>
      <c r="G129" s="242" t="s">
        <v>754</v>
      </c>
      <c r="H129" s="243">
        <v>1</v>
      </c>
      <c r="I129" s="244"/>
      <c r="J129" s="245">
        <f>ROUND(I129*H129,2)</f>
        <v>0</v>
      </c>
      <c r="K129" s="241" t="s">
        <v>755</v>
      </c>
      <c r="L129" s="39"/>
      <c r="M129" s="246" t="s">
        <v>1</v>
      </c>
      <c r="N129" s="247" t="s">
        <v>40</v>
      </c>
      <c r="O129" s="71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6" t="s">
        <v>756</v>
      </c>
      <c r="AT129" s="196" t="s">
        <v>377</v>
      </c>
      <c r="AU129" s="196" t="s">
        <v>84</v>
      </c>
      <c r="AY129" s="17" t="s">
        <v>175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7" t="s">
        <v>82</v>
      </c>
      <c r="BK129" s="197">
        <f>ROUND(I129*H129,2)</f>
        <v>0</v>
      </c>
      <c r="BL129" s="17" t="s">
        <v>756</v>
      </c>
      <c r="BM129" s="196" t="s">
        <v>766</v>
      </c>
    </row>
    <row r="130" spans="1:65" s="11" customFormat="1" ht="22.9" customHeight="1">
      <c r="B130" s="170"/>
      <c r="C130" s="171"/>
      <c r="D130" s="172" t="s">
        <v>74</v>
      </c>
      <c r="E130" s="258" t="s">
        <v>767</v>
      </c>
      <c r="F130" s="258" t="s">
        <v>768</v>
      </c>
      <c r="G130" s="171"/>
      <c r="H130" s="171"/>
      <c r="I130" s="174"/>
      <c r="J130" s="259">
        <f>BK130</f>
        <v>0</v>
      </c>
      <c r="K130" s="171"/>
      <c r="L130" s="176"/>
      <c r="M130" s="177"/>
      <c r="N130" s="178"/>
      <c r="O130" s="178"/>
      <c r="P130" s="179">
        <f>P131</f>
        <v>0</v>
      </c>
      <c r="Q130" s="178"/>
      <c r="R130" s="179">
        <f>R131</f>
        <v>0</v>
      </c>
      <c r="S130" s="178"/>
      <c r="T130" s="180">
        <f>T131</f>
        <v>0</v>
      </c>
      <c r="AR130" s="181" t="s">
        <v>196</v>
      </c>
      <c r="AT130" s="182" t="s">
        <v>74</v>
      </c>
      <c r="AU130" s="182" t="s">
        <v>82</v>
      </c>
      <c r="AY130" s="181" t="s">
        <v>175</v>
      </c>
      <c r="BK130" s="183">
        <f>BK131</f>
        <v>0</v>
      </c>
    </row>
    <row r="131" spans="1:65" s="2" customFormat="1" ht="16.5" customHeight="1">
      <c r="A131" s="34"/>
      <c r="B131" s="35"/>
      <c r="C131" s="239" t="s">
        <v>196</v>
      </c>
      <c r="D131" s="239" t="s">
        <v>377</v>
      </c>
      <c r="E131" s="240" t="s">
        <v>769</v>
      </c>
      <c r="F131" s="241" t="s">
        <v>768</v>
      </c>
      <c r="G131" s="242" t="s">
        <v>754</v>
      </c>
      <c r="H131" s="243">
        <v>1</v>
      </c>
      <c r="I131" s="244"/>
      <c r="J131" s="245">
        <f>ROUND(I131*H131,2)</f>
        <v>0</v>
      </c>
      <c r="K131" s="241" t="s">
        <v>755</v>
      </c>
      <c r="L131" s="39"/>
      <c r="M131" s="248" t="s">
        <v>1</v>
      </c>
      <c r="N131" s="249" t="s">
        <v>40</v>
      </c>
      <c r="O131" s="236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6" t="s">
        <v>756</v>
      </c>
      <c r="AT131" s="196" t="s">
        <v>377</v>
      </c>
      <c r="AU131" s="196" t="s">
        <v>84</v>
      </c>
      <c r="AY131" s="17" t="s">
        <v>175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7" t="s">
        <v>82</v>
      </c>
      <c r="BK131" s="197">
        <f>ROUND(I131*H131,2)</f>
        <v>0</v>
      </c>
      <c r="BL131" s="17" t="s">
        <v>756</v>
      </c>
      <c r="BM131" s="196" t="s">
        <v>770</v>
      </c>
    </row>
    <row r="132" spans="1:65" s="2" customFormat="1" ht="6.95" customHeight="1">
      <c r="A132" s="34"/>
      <c r="B132" s="54"/>
      <c r="C132" s="55"/>
      <c r="D132" s="55"/>
      <c r="E132" s="55"/>
      <c r="F132" s="55"/>
      <c r="G132" s="55"/>
      <c r="H132" s="55"/>
      <c r="I132" s="55"/>
      <c r="J132" s="55"/>
      <c r="K132" s="55"/>
      <c r="L132" s="39"/>
      <c r="M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</sheetData>
  <sheetProtection algorithmName="SHA-512" hashValue="A14L3+oBn7nVSEQ9uNvMVGN1cotAgy6HkZ17y658E2MXN4m6yrjY0lCx7maEntRvS6gIqkBEVsPgzq7hEujqDA==" saltValue="++ovew1YUWO15whTcMnlSBG4Cg8UIDZyQN2Xqs+NuEDrYBus+OAryMBxYarF7fvoHNagKla/1xr5JjttQHsufQ==" spinCount="100000" sheet="1" objects="1" scenarios="1" formatColumns="0" formatRows="0" autoFilter="0"/>
  <autoFilter ref="C122:K131" xr:uid="{00000000-0009-0000-0000-00000D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BM25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138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145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306" t="str">
        <f>'Rekapitulace stavby'!K6</f>
        <v>R 198 – IP1a, IP1b, IP2 a IP3 v k. ú. Černožice n. Labem - Sadové úpravy</v>
      </c>
      <c r="F7" s="307"/>
      <c r="G7" s="307"/>
      <c r="H7" s="307"/>
      <c r="L7" s="20"/>
    </row>
    <row r="8" spans="1:46" s="1" customFormat="1" ht="12" customHeight="1">
      <c r="B8" s="20"/>
      <c r="D8" s="119" t="s">
        <v>146</v>
      </c>
      <c r="L8" s="20"/>
    </row>
    <row r="9" spans="1:46" s="2" customFormat="1" ht="16.5" customHeight="1">
      <c r="A9" s="34"/>
      <c r="B9" s="39"/>
      <c r="C9" s="34"/>
      <c r="D9" s="34"/>
      <c r="E9" s="306" t="s">
        <v>771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148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772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09" t="s">
        <v>1</v>
      </c>
      <c r="G13" s="34"/>
      <c r="H13" s="34"/>
      <c r="I13" s="119" t="s">
        <v>19</v>
      </c>
      <c r="J13" s="109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09" t="s">
        <v>26</v>
      </c>
      <c r="G14" s="34"/>
      <c r="H14" s="34"/>
      <c r="I14" s="119" t="s">
        <v>22</v>
      </c>
      <c r="J14" s="121" t="str">
        <f>'Rekapitulace stavby'!AN8</f>
        <v>26. 9. 2024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09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9" t="str">
        <f>IF('Rekapitulace stavby'!E11="","",'Rekapitulace stavby'!E11)</f>
        <v xml:space="preserve"> </v>
      </c>
      <c r="F17" s="34"/>
      <c r="G17" s="34"/>
      <c r="H17" s="34"/>
      <c r="I17" s="119" t="s">
        <v>27</v>
      </c>
      <c r="J17" s="109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09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9" t="str">
        <f>IF('Rekapitulace stavby'!E17="","",'Rekapitulace stavby'!E17)</f>
        <v xml:space="preserve"> </v>
      </c>
      <c r="F23" s="34"/>
      <c r="G23" s="34"/>
      <c r="H23" s="34"/>
      <c r="I23" s="119" t="s">
        <v>27</v>
      </c>
      <c r="J23" s="109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32</v>
      </c>
      <c r="E25" s="34"/>
      <c r="F25" s="34"/>
      <c r="G25" s="34"/>
      <c r="H25" s="34"/>
      <c r="I25" s="119" t="s">
        <v>25</v>
      </c>
      <c r="J25" s="109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9" t="str">
        <f>IF('Rekapitulace stavby'!E20="","",'Rekapitulace stavby'!E20)</f>
        <v xml:space="preserve"> </v>
      </c>
      <c r="F26" s="34"/>
      <c r="G26" s="34"/>
      <c r="H26" s="34"/>
      <c r="I26" s="119" t="s">
        <v>27</v>
      </c>
      <c r="J26" s="109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33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2"/>
      <c r="B29" s="123"/>
      <c r="C29" s="122"/>
      <c r="D29" s="122"/>
      <c r="E29" s="313" t="s">
        <v>1</v>
      </c>
      <c r="F29" s="313"/>
      <c r="G29" s="313"/>
      <c r="H29" s="313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6" t="s">
        <v>35</v>
      </c>
      <c r="E32" s="34"/>
      <c r="F32" s="34"/>
      <c r="G32" s="34"/>
      <c r="H32" s="34"/>
      <c r="I32" s="34"/>
      <c r="J32" s="127">
        <f>ROUND(J131,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8" t="s">
        <v>37</v>
      </c>
      <c r="G34" s="34"/>
      <c r="H34" s="34"/>
      <c r="I34" s="128" t="s">
        <v>36</v>
      </c>
      <c r="J34" s="128" t="s">
        <v>38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0" t="s">
        <v>39</v>
      </c>
      <c r="E35" s="119" t="s">
        <v>40</v>
      </c>
      <c r="F35" s="129">
        <f>ROUND((SUM(BE131:BE252)),  2)</f>
        <v>0</v>
      </c>
      <c r="G35" s="34"/>
      <c r="H35" s="34"/>
      <c r="I35" s="130">
        <v>0.21</v>
      </c>
      <c r="J35" s="129">
        <f>ROUND(((SUM(BE131:BE252))*I35),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41</v>
      </c>
      <c r="F36" s="129">
        <f>ROUND((SUM(BF131:BF252)),  2)</f>
        <v>0</v>
      </c>
      <c r="G36" s="34"/>
      <c r="H36" s="34"/>
      <c r="I36" s="130">
        <v>0.12</v>
      </c>
      <c r="J36" s="129">
        <f>ROUND(((SUM(BF131:BF252))*I36),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42</v>
      </c>
      <c r="F37" s="129">
        <f>ROUND((SUM(BG131:BG252)),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43</v>
      </c>
      <c r="F38" s="129">
        <f>ROUND((SUM(BH131:BH252)),  2)</f>
        <v>0</v>
      </c>
      <c r="G38" s="34"/>
      <c r="H38" s="34"/>
      <c r="I38" s="130">
        <v>0.12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44</v>
      </c>
      <c r="F39" s="129">
        <f>ROUND((SUM(BI131:BI252)),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45</v>
      </c>
      <c r="E41" s="133"/>
      <c r="F41" s="133"/>
      <c r="G41" s="134" t="s">
        <v>46</v>
      </c>
      <c r="H41" s="135" t="s">
        <v>47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152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customHeight="1">
      <c r="A85" s="34"/>
      <c r="B85" s="35"/>
      <c r="C85" s="36"/>
      <c r="D85" s="36"/>
      <c r="E85" s="314" t="str">
        <f>E7</f>
        <v>R 198 – IP1a, IP1b, IP2 a IP3 v k. ú. Černožice n. Labem - Sadové úpravy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146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4" t="s">
        <v>771</v>
      </c>
      <c r="F87" s="317"/>
      <c r="G87" s="317"/>
      <c r="H87" s="31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148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0" t="str">
        <f>E11</f>
        <v>SO–05 - Násl. péče 1. VEG</v>
      </c>
      <c r="F89" s="317"/>
      <c r="G89" s="317"/>
      <c r="H89" s="31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 t="str">
        <f>IF(J14="","",J14)</f>
        <v>26. 9. 2024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29" t="s">
        <v>30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32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153</v>
      </c>
      <c r="D96" s="150"/>
      <c r="E96" s="150"/>
      <c r="F96" s="150"/>
      <c r="G96" s="150"/>
      <c r="H96" s="150"/>
      <c r="I96" s="150"/>
      <c r="J96" s="151" t="s">
        <v>154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155</v>
      </c>
      <c r="D98" s="36"/>
      <c r="E98" s="36"/>
      <c r="F98" s="36"/>
      <c r="G98" s="36"/>
      <c r="H98" s="36"/>
      <c r="I98" s="36"/>
      <c r="J98" s="84">
        <f>J131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156</v>
      </c>
    </row>
    <row r="99" spans="1:47" s="9" customFormat="1" ht="24.95" customHeight="1">
      <c r="B99" s="153"/>
      <c r="C99" s="154"/>
      <c r="D99" s="155" t="s">
        <v>773</v>
      </c>
      <c r="E99" s="156"/>
      <c r="F99" s="156"/>
      <c r="G99" s="156"/>
      <c r="H99" s="156"/>
      <c r="I99" s="156"/>
      <c r="J99" s="157">
        <f>J132</f>
        <v>0</v>
      </c>
      <c r="K99" s="154"/>
      <c r="L99" s="158"/>
    </row>
    <row r="100" spans="1:47" s="15" customFormat="1" ht="19.899999999999999" customHeight="1">
      <c r="B100" s="253"/>
      <c r="C100" s="103"/>
      <c r="D100" s="254" t="s">
        <v>774</v>
      </c>
      <c r="E100" s="255"/>
      <c r="F100" s="255"/>
      <c r="G100" s="255"/>
      <c r="H100" s="255"/>
      <c r="I100" s="255"/>
      <c r="J100" s="256">
        <f>J133</f>
        <v>0</v>
      </c>
      <c r="K100" s="103"/>
      <c r="L100" s="257"/>
    </row>
    <row r="101" spans="1:47" s="15" customFormat="1" ht="19.899999999999999" customHeight="1">
      <c r="B101" s="253"/>
      <c r="C101" s="103"/>
      <c r="D101" s="254" t="s">
        <v>775</v>
      </c>
      <c r="E101" s="255"/>
      <c r="F101" s="255"/>
      <c r="G101" s="255"/>
      <c r="H101" s="255"/>
      <c r="I101" s="255"/>
      <c r="J101" s="256">
        <f>J142</f>
        <v>0</v>
      </c>
      <c r="K101" s="103"/>
      <c r="L101" s="257"/>
    </row>
    <row r="102" spans="1:47" s="15" customFormat="1" ht="19.899999999999999" customHeight="1">
      <c r="B102" s="253"/>
      <c r="C102" s="103"/>
      <c r="D102" s="254" t="s">
        <v>776</v>
      </c>
      <c r="E102" s="255"/>
      <c r="F102" s="255"/>
      <c r="G102" s="255"/>
      <c r="H102" s="255"/>
      <c r="I102" s="255"/>
      <c r="J102" s="256">
        <f>J147</f>
        <v>0</v>
      </c>
      <c r="K102" s="103"/>
      <c r="L102" s="257"/>
    </row>
    <row r="103" spans="1:47" s="15" customFormat="1" ht="19.899999999999999" customHeight="1">
      <c r="B103" s="253"/>
      <c r="C103" s="103"/>
      <c r="D103" s="254" t="s">
        <v>777</v>
      </c>
      <c r="E103" s="255"/>
      <c r="F103" s="255"/>
      <c r="G103" s="255"/>
      <c r="H103" s="255"/>
      <c r="I103" s="255"/>
      <c r="J103" s="256">
        <f>J153</f>
        <v>0</v>
      </c>
      <c r="K103" s="103"/>
      <c r="L103" s="257"/>
    </row>
    <row r="104" spans="1:47" s="9" customFormat="1" ht="24.95" customHeight="1">
      <c r="B104" s="153"/>
      <c r="C104" s="154"/>
      <c r="D104" s="155" t="s">
        <v>778</v>
      </c>
      <c r="E104" s="156"/>
      <c r="F104" s="156"/>
      <c r="G104" s="156"/>
      <c r="H104" s="156"/>
      <c r="I104" s="156"/>
      <c r="J104" s="157">
        <f>J158</f>
        <v>0</v>
      </c>
      <c r="K104" s="154"/>
      <c r="L104" s="158"/>
    </row>
    <row r="105" spans="1:47" s="15" customFormat="1" ht="19.899999999999999" customHeight="1">
      <c r="B105" s="253"/>
      <c r="C105" s="103"/>
      <c r="D105" s="254" t="s">
        <v>779</v>
      </c>
      <c r="E105" s="255"/>
      <c r="F105" s="255"/>
      <c r="G105" s="255"/>
      <c r="H105" s="255"/>
      <c r="I105" s="255"/>
      <c r="J105" s="256">
        <f>J159</f>
        <v>0</v>
      </c>
      <c r="K105" s="103"/>
      <c r="L105" s="257"/>
    </row>
    <row r="106" spans="1:47" s="15" customFormat="1" ht="19.899999999999999" customHeight="1">
      <c r="B106" s="253"/>
      <c r="C106" s="103"/>
      <c r="D106" s="254" t="s">
        <v>774</v>
      </c>
      <c r="E106" s="255"/>
      <c r="F106" s="255"/>
      <c r="G106" s="255"/>
      <c r="H106" s="255"/>
      <c r="I106" s="255"/>
      <c r="J106" s="256">
        <f>J164</f>
        <v>0</v>
      </c>
      <c r="K106" s="103"/>
      <c r="L106" s="257"/>
    </row>
    <row r="107" spans="1:47" s="15" customFormat="1" ht="19.899999999999999" customHeight="1">
      <c r="B107" s="253"/>
      <c r="C107" s="103"/>
      <c r="D107" s="254" t="s">
        <v>775</v>
      </c>
      <c r="E107" s="255"/>
      <c r="F107" s="255"/>
      <c r="G107" s="255"/>
      <c r="H107" s="255"/>
      <c r="I107" s="255"/>
      <c r="J107" s="256">
        <f>J193</f>
        <v>0</v>
      </c>
      <c r="K107" s="103"/>
      <c r="L107" s="257"/>
    </row>
    <row r="108" spans="1:47" s="15" customFormat="1" ht="19.899999999999999" customHeight="1">
      <c r="B108" s="253"/>
      <c r="C108" s="103"/>
      <c r="D108" s="254" t="s">
        <v>776</v>
      </c>
      <c r="E108" s="255"/>
      <c r="F108" s="255"/>
      <c r="G108" s="255"/>
      <c r="H108" s="255"/>
      <c r="I108" s="255"/>
      <c r="J108" s="256">
        <f>J210</f>
        <v>0</v>
      </c>
      <c r="K108" s="103"/>
      <c r="L108" s="257"/>
    </row>
    <row r="109" spans="1:47" s="15" customFormat="1" ht="19.899999999999999" customHeight="1">
      <c r="B109" s="253"/>
      <c r="C109" s="103"/>
      <c r="D109" s="254" t="s">
        <v>777</v>
      </c>
      <c r="E109" s="255"/>
      <c r="F109" s="255"/>
      <c r="G109" s="255"/>
      <c r="H109" s="255"/>
      <c r="I109" s="255"/>
      <c r="J109" s="256">
        <f>J236</f>
        <v>0</v>
      </c>
      <c r="K109" s="103"/>
      <c r="L109" s="257"/>
    </row>
    <row r="110" spans="1:47" s="2" customFormat="1" ht="21.7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pans="1:31" s="2" customFormat="1" ht="6.95" customHeight="1">
      <c r="A115" s="34"/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24.95" customHeight="1">
      <c r="A116" s="34"/>
      <c r="B116" s="35"/>
      <c r="C116" s="23" t="s">
        <v>160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2" customHeight="1">
      <c r="A118" s="34"/>
      <c r="B118" s="35"/>
      <c r="C118" s="29" t="s">
        <v>16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6.25" customHeight="1">
      <c r="A119" s="34"/>
      <c r="B119" s="35"/>
      <c r="C119" s="36"/>
      <c r="D119" s="36"/>
      <c r="E119" s="314" t="str">
        <f>E7</f>
        <v>R 198 – IP1a, IP1b, IP2 a IP3 v k. ú. Černožice n. Labem - Sadové úpravy</v>
      </c>
      <c r="F119" s="315"/>
      <c r="G119" s="315"/>
      <c r="H119" s="315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1" customFormat="1" ht="12" customHeight="1">
      <c r="B120" s="21"/>
      <c r="C120" s="29" t="s">
        <v>146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pans="1:31" s="2" customFormat="1" ht="16.5" customHeight="1">
      <c r="A121" s="34"/>
      <c r="B121" s="35"/>
      <c r="C121" s="36"/>
      <c r="D121" s="36"/>
      <c r="E121" s="314" t="s">
        <v>771</v>
      </c>
      <c r="F121" s="317"/>
      <c r="G121" s="317"/>
      <c r="H121" s="317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148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6"/>
      <c r="D123" s="36"/>
      <c r="E123" s="260" t="str">
        <f>E11</f>
        <v>SO–05 - Násl. péče 1. VEG</v>
      </c>
      <c r="F123" s="317"/>
      <c r="G123" s="317"/>
      <c r="H123" s="317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20</v>
      </c>
      <c r="D125" s="36"/>
      <c r="E125" s="36"/>
      <c r="F125" s="27" t="str">
        <f>F14</f>
        <v xml:space="preserve"> </v>
      </c>
      <c r="G125" s="36"/>
      <c r="H125" s="36"/>
      <c r="I125" s="29" t="s">
        <v>22</v>
      </c>
      <c r="J125" s="66" t="str">
        <f>IF(J14="","",J14)</f>
        <v>26. 9. 2024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24</v>
      </c>
      <c r="D127" s="36"/>
      <c r="E127" s="36"/>
      <c r="F127" s="27" t="str">
        <f>E17</f>
        <v xml:space="preserve"> </v>
      </c>
      <c r="G127" s="36"/>
      <c r="H127" s="36"/>
      <c r="I127" s="29" t="s">
        <v>30</v>
      </c>
      <c r="J127" s="32" t="str">
        <f>E23</f>
        <v xml:space="preserve"> 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28</v>
      </c>
      <c r="D128" s="36"/>
      <c r="E128" s="36"/>
      <c r="F128" s="27" t="str">
        <f>IF(E20="","",E20)</f>
        <v>Vyplň údaj</v>
      </c>
      <c r="G128" s="36"/>
      <c r="H128" s="36"/>
      <c r="I128" s="29" t="s">
        <v>32</v>
      </c>
      <c r="J128" s="32" t="str">
        <f>E26</f>
        <v xml:space="preserve"> 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0" customFormat="1" ht="29.25" customHeight="1">
      <c r="A130" s="159"/>
      <c r="B130" s="160"/>
      <c r="C130" s="161" t="s">
        <v>161</v>
      </c>
      <c r="D130" s="162" t="s">
        <v>60</v>
      </c>
      <c r="E130" s="162" t="s">
        <v>56</v>
      </c>
      <c r="F130" s="162" t="s">
        <v>57</v>
      </c>
      <c r="G130" s="162" t="s">
        <v>162</v>
      </c>
      <c r="H130" s="162" t="s">
        <v>163</v>
      </c>
      <c r="I130" s="162" t="s">
        <v>164</v>
      </c>
      <c r="J130" s="162" t="s">
        <v>154</v>
      </c>
      <c r="K130" s="163" t="s">
        <v>165</v>
      </c>
      <c r="L130" s="164"/>
      <c r="M130" s="75" t="s">
        <v>1</v>
      </c>
      <c r="N130" s="76" t="s">
        <v>39</v>
      </c>
      <c r="O130" s="76" t="s">
        <v>166</v>
      </c>
      <c r="P130" s="76" t="s">
        <v>167</v>
      </c>
      <c r="Q130" s="76" t="s">
        <v>168</v>
      </c>
      <c r="R130" s="76" t="s">
        <v>169</v>
      </c>
      <c r="S130" s="76" t="s">
        <v>170</v>
      </c>
      <c r="T130" s="77" t="s">
        <v>171</v>
      </c>
      <c r="U130" s="159"/>
      <c r="V130" s="159"/>
      <c r="W130" s="159"/>
      <c r="X130" s="159"/>
      <c r="Y130" s="159"/>
      <c r="Z130" s="159"/>
      <c r="AA130" s="159"/>
      <c r="AB130" s="159"/>
      <c r="AC130" s="159"/>
      <c r="AD130" s="159"/>
      <c r="AE130" s="159"/>
    </row>
    <row r="131" spans="1:65" s="2" customFormat="1" ht="22.9" customHeight="1">
      <c r="A131" s="34"/>
      <c r="B131" s="35"/>
      <c r="C131" s="82" t="s">
        <v>172</v>
      </c>
      <c r="D131" s="36"/>
      <c r="E131" s="36"/>
      <c r="F131" s="36"/>
      <c r="G131" s="36"/>
      <c r="H131" s="36"/>
      <c r="I131" s="36"/>
      <c r="J131" s="165">
        <f>BK131</f>
        <v>0</v>
      </c>
      <c r="K131" s="36"/>
      <c r="L131" s="39"/>
      <c r="M131" s="78"/>
      <c r="N131" s="166"/>
      <c r="O131" s="79"/>
      <c r="P131" s="167">
        <f>P132+P158</f>
        <v>0</v>
      </c>
      <c r="Q131" s="79"/>
      <c r="R131" s="167">
        <f>R132+R158</f>
        <v>0</v>
      </c>
      <c r="S131" s="79"/>
      <c r="T131" s="168">
        <f>T132+T158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74</v>
      </c>
      <c r="AU131" s="17" t="s">
        <v>156</v>
      </c>
      <c r="BK131" s="169">
        <f>BK132+BK158</f>
        <v>0</v>
      </c>
    </row>
    <row r="132" spans="1:65" s="11" customFormat="1" ht="25.9" customHeight="1">
      <c r="B132" s="170"/>
      <c r="C132" s="171"/>
      <c r="D132" s="172" t="s">
        <v>74</v>
      </c>
      <c r="E132" s="173" t="s">
        <v>780</v>
      </c>
      <c r="F132" s="173" t="s">
        <v>781</v>
      </c>
      <c r="G132" s="171"/>
      <c r="H132" s="171"/>
      <c r="I132" s="174"/>
      <c r="J132" s="175">
        <f>BK132</f>
        <v>0</v>
      </c>
      <c r="K132" s="171"/>
      <c r="L132" s="176"/>
      <c r="M132" s="177"/>
      <c r="N132" s="178"/>
      <c r="O132" s="178"/>
      <c r="P132" s="179">
        <f>P133+P142+P147+P153</f>
        <v>0</v>
      </c>
      <c r="Q132" s="178"/>
      <c r="R132" s="179">
        <f>R133+R142+R147+R153</f>
        <v>0</v>
      </c>
      <c r="S132" s="178"/>
      <c r="T132" s="180">
        <f>T133+T142+T147+T153</f>
        <v>0</v>
      </c>
      <c r="AR132" s="181" t="s">
        <v>82</v>
      </c>
      <c r="AT132" s="182" t="s">
        <v>74</v>
      </c>
      <c r="AU132" s="182" t="s">
        <v>75</v>
      </c>
      <c r="AY132" s="181" t="s">
        <v>175</v>
      </c>
      <c r="BK132" s="183">
        <f>BK133+BK142+BK147+BK153</f>
        <v>0</v>
      </c>
    </row>
    <row r="133" spans="1:65" s="11" customFormat="1" ht="22.9" customHeight="1">
      <c r="B133" s="170"/>
      <c r="C133" s="171"/>
      <c r="D133" s="172" t="s">
        <v>74</v>
      </c>
      <c r="E133" s="258" t="s">
        <v>173</v>
      </c>
      <c r="F133" s="258" t="s">
        <v>262</v>
      </c>
      <c r="G133" s="171"/>
      <c r="H133" s="171"/>
      <c r="I133" s="174"/>
      <c r="J133" s="259">
        <f>BK133</f>
        <v>0</v>
      </c>
      <c r="K133" s="171"/>
      <c r="L133" s="176"/>
      <c r="M133" s="177"/>
      <c r="N133" s="178"/>
      <c r="O133" s="178"/>
      <c r="P133" s="179">
        <f>SUM(P134:P141)</f>
        <v>0</v>
      </c>
      <c r="Q133" s="178"/>
      <c r="R133" s="179">
        <f>SUM(R134:R141)</f>
        <v>0</v>
      </c>
      <c r="S133" s="178"/>
      <c r="T133" s="180">
        <f>SUM(T134:T141)</f>
        <v>0</v>
      </c>
      <c r="AR133" s="181" t="s">
        <v>82</v>
      </c>
      <c r="AT133" s="182" t="s">
        <v>74</v>
      </c>
      <c r="AU133" s="182" t="s">
        <v>82</v>
      </c>
      <c r="AY133" s="181" t="s">
        <v>175</v>
      </c>
      <c r="BK133" s="183">
        <f>SUM(BK134:BK141)</f>
        <v>0</v>
      </c>
    </row>
    <row r="134" spans="1:65" s="2" customFormat="1" ht="21.75" customHeight="1">
      <c r="A134" s="34"/>
      <c r="B134" s="35"/>
      <c r="C134" s="184" t="s">
        <v>82</v>
      </c>
      <c r="D134" s="184" t="s">
        <v>176</v>
      </c>
      <c r="E134" s="185" t="s">
        <v>782</v>
      </c>
      <c r="F134" s="186" t="s">
        <v>783</v>
      </c>
      <c r="G134" s="187" t="s">
        <v>250</v>
      </c>
      <c r="H134" s="188">
        <v>18000</v>
      </c>
      <c r="I134" s="189"/>
      <c r="J134" s="190">
        <f>ROUND(I134*H134,2)</f>
        <v>0</v>
      </c>
      <c r="K134" s="186" t="s">
        <v>1</v>
      </c>
      <c r="L134" s="191"/>
      <c r="M134" s="192" t="s">
        <v>1</v>
      </c>
      <c r="N134" s="193" t="s">
        <v>40</v>
      </c>
      <c r="O134" s="71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180</v>
      </c>
      <c r="AT134" s="196" t="s">
        <v>176</v>
      </c>
      <c r="AU134" s="196" t="s">
        <v>84</v>
      </c>
      <c r="AY134" s="17" t="s">
        <v>175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82</v>
      </c>
      <c r="BK134" s="197">
        <f>ROUND(I134*H134,2)</f>
        <v>0</v>
      </c>
      <c r="BL134" s="17" t="s">
        <v>181</v>
      </c>
      <c r="BM134" s="196" t="s">
        <v>784</v>
      </c>
    </row>
    <row r="135" spans="1:65" s="13" customFormat="1" ht="11.25">
      <c r="B135" s="213"/>
      <c r="C135" s="214"/>
      <c r="D135" s="200" t="s">
        <v>182</v>
      </c>
      <c r="E135" s="215" t="s">
        <v>1</v>
      </c>
      <c r="F135" s="216" t="s">
        <v>785</v>
      </c>
      <c r="G135" s="214"/>
      <c r="H135" s="215" t="s">
        <v>1</v>
      </c>
      <c r="I135" s="217"/>
      <c r="J135" s="214"/>
      <c r="K135" s="214"/>
      <c r="L135" s="218"/>
      <c r="M135" s="219"/>
      <c r="N135" s="220"/>
      <c r="O135" s="220"/>
      <c r="P135" s="220"/>
      <c r="Q135" s="220"/>
      <c r="R135" s="220"/>
      <c r="S135" s="220"/>
      <c r="T135" s="221"/>
      <c r="AT135" s="222" t="s">
        <v>182</v>
      </c>
      <c r="AU135" s="222" t="s">
        <v>84</v>
      </c>
      <c r="AV135" s="13" t="s">
        <v>82</v>
      </c>
      <c r="AW135" s="13" t="s">
        <v>31</v>
      </c>
      <c r="AX135" s="13" t="s">
        <v>75</v>
      </c>
      <c r="AY135" s="222" t="s">
        <v>175</v>
      </c>
    </row>
    <row r="136" spans="1:65" s="12" customFormat="1" ht="11.25">
      <c r="B136" s="198"/>
      <c r="C136" s="199"/>
      <c r="D136" s="200" t="s">
        <v>182</v>
      </c>
      <c r="E136" s="201" t="s">
        <v>1</v>
      </c>
      <c r="F136" s="202" t="s">
        <v>786</v>
      </c>
      <c r="G136" s="199"/>
      <c r="H136" s="203">
        <v>18000</v>
      </c>
      <c r="I136" s="204"/>
      <c r="J136" s="199"/>
      <c r="K136" s="199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182</v>
      </c>
      <c r="AU136" s="209" t="s">
        <v>84</v>
      </c>
      <c r="AV136" s="12" t="s">
        <v>84</v>
      </c>
      <c r="AW136" s="12" t="s">
        <v>31</v>
      </c>
      <c r="AX136" s="12" t="s">
        <v>75</v>
      </c>
      <c r="AY136" s="209" t="s">
        <v>175</v>
      </c>
    </row>
    <row r="137" spans="1:65" s="14" customFormat="1" ht="11.25">
      <c r="B137" s="223"/>
      <c r="C137" s="224"/>
      <c r="D137" s="200" t="s">
        <v>182</v>
      </c>
      <c r="E137" s="225" t="s">
        <v>1</v>
      </c>
      <c r="F137" s="226" t="s">
        <v>253</v>
      </c>
      <c r="G137" s="224"/>
      <c r="H137" s="227">
        <v>18000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AT137" s="233" t="s">
        <v>182</v>
      </c>
      <c r="AU137" s="233" t="s">
        <v>84</v>
      </c>
      <c r="AV137" s="14" t="s">
        <v>181</v>
      </c>
      <c r="AW137" s="14" t="s">
        <v>31</v>
      </c>
      <c r="AX137" s="14" t="s">
        <v>82</v>
      </c>
      <c r="AY137" s="233" t="s">
        <v>175</v>
      </c>
    </row>
    <row r="138" spans="1:65" s="2" customFormat="1" ht="24.2" customHeight="1">
      <c r="A138" s="34"/>
      <c r="B138" s="35"/>
      <c r="C138" s="184" t="s">
        <v>84</v>
      </c>
      <c r="D138" s="184" t="s">
        <v>176</v>
      </c>
      <c r="E138" s="185" t="s">
        <v>787</v>
      </c>
      <c r="F138" s="186" t="s">
        <v>788</v>
      </c>
      <c r="G138" s="187" t="s">
        <v>259</v>
      </c>
      <c r="H138" s="188">
        <v>9.6000000000000002E-2</v>
      </c>
      <c r="I138" s="189"/>
      <c r="J138" s="190">
        <f>ROUND(I138*H138,2)</f>
        <v>0</v>
      </c>
      <c r="K138" s="186" t="s">
        <v>1</v>
      </c>
      <c r="L138" s="191"/>
      <c r="M138" s="192" t="s">
        <v>1</v>
      </c>
      <c r="N138" s="193" t="s">
        <v>40</v>
      </c>
      <c r="O138" s="71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6" t="s">
        <v>180</v>
      </c>
      <c r="AT138" s="196" t="s">
        <v>176</v>
      </c>
      <c r="AU138" s="196" t="s">
        <v>84</v>
      </c>
      <c r="AY138" s="17" t="s">
        <v>175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7" t="s">
        <v>82</v>
      </c>
      <c r="BK138" s="197">
        <f>ROUND(I138*H138,2)</f>
        <v>0</v>
      </c>
      <c r="BL138" s="17" t="s">
        <v>181</v>
      </c>
      <c r="BM138" s="196" t="s">
        <v>789</v>
      </c>
    </row>
    <row r="139" spans="1:65" s="13" customFormat="1" ht="11.25">
      <c r="B139" s="213"/>
      <c r="C139" s="214"/>
      <c r="D139" s="200" t="s">
        <v>182</v>
      </c>
      <c r="E139" s="215" t="s">
        <v>1</v>
      </c>
      <c r="F139" s="216" t="s">
        <v>265</v>
      </c>
      <c r="G139" s="214"/>
      <c r="H139" s="215" t="s">
        <v>1</v>
      </c>
      <c r="I139" s="217"/>
      <c r="J139" s="214"/>
      <c r="K139" s="214"/>
      <c r="L139" s="218"/>
      <c r="M139" s="219"/>
      <c r="N139" s="220"/>
      <c r="O139" s="220"/>
      <c r="P139" s="220"/>
      <c r="Q139" s="220"/>
      <c r="R139" s="220"/>
      <c r="S139" s="220"/>
      <c r="T139" s="221"/>
      <c r="AT139" s="222" t="s">
        <v>182</v>
      </c>
      <c r="AU139" s="222" t="s">
        <v>84</v>
      </c>
      <c r="AV139" s="13" t="s">
        <v>82</v>
      </c>
      <c r="AW139" s="13" t="s">
        <v>31</v>
      </c>
      <c r="AX139" s="13" t="s">
        <v>75</v>
      </c>
      <c r="AY139" s="222" t="s">
        <v>175</v>
      </c>
    </row>
    <row r="140" spans="1:65" s="12" customFormat="1" ht="11.25">
      <c r="B140" s="198"/>
      <c r="C140" s="199"/>
      <c r="D140" s="200" t="s">
        <v>182</v>
      </c>
      <c r="E140" s="201" t="s">
        <v>1</v>
      </c>
      <c r="F140" s="202" t="s">
        <v>790</v>
      </c>
      <c r="G140" s="199"/>
      <c r="H140" s="203">
        <v>9.6000000000000002E-2</v>
      </c>
      <c r="I140" s="204"/>
      <c r="J140" s="199"/>
      <c r="K140" s="199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182</v>
      </c>
      <c r="AU140" s="209" t="s">
        <v>84</v>
      </c>
      <c r="AV140" s="12" t="s">
        <v>84</v>
      </c>
      <c r="AW140" s="12" t="s">
        <v>31</v>
      </c>
      <c r="AX140" s="12" t="s">
        <v>75</v>
      </c>
      <c r="AY140" s="209" t="s">
        <v>175</v>
      </c>
    </row>
    <row r="141" spans="1:65" s="14" customFormat="1" ht="11.25">
      <c r="B141" s="223"/>
      <c r="C141" s="224"/>
      <c r="D141" s="200" t="s">
        <v>182</v>
      </c>
      <c r="E141" s="225" t="s">
        <v>1</v>
      </c>
      <c r="F141" s="226" t="s">
        <v>253</v>
      </c>
      <c r="G141" s="224"/>
      <c r="H141" s="227">
        <v>9.6000000000000002E-2</v>
      </c>
      <c r="I141" s="228"/>
      <c r="J141" s="224"/>
      <c r="K141" s="224"/>
      <c r="L141" s="229"/>
      <c r="M141" s="230"/>
      <c r="N141" s="231"/>
      <c r="O141" s="231"/>
      <c r="P141" s="231"/>
      <c r="Q141" s="231"/>
      <c r="R141" s="231"/>
      <c r="S141" s="231"/>
      <c r="T141" s="232"/>
      <c r="AT141" s="233" t="s">
        <v>182</v>
      </c>
      <c r="AU141" s="233" t="s">
        <v>84</v>
      </c>
      <c r="AV141" s="14" t="s">
        <v>181</v>
      </c>
      <c r="AW141" s="14" t="s">
        <v>31</v>
      </c>
      <c r="AX141" s="14" t="s">
        <v>82</v>
      </c>
      <c r="AY141" s="233" t="s">
        <v>175</v>
      </c>
    </row>
    <row r="142" spans="1:65" s="11" customFormat="1" ht="22.9" customHeight="1">
      <c r="B142" s="170"/>
      <c r="C142" s="171"/>
      <c r="D142" s="172" t="s">
        <v>74</v>
      </c>
      <c r="E142" s="258" t="s">
        <v>187</v>
      </c>
      <c r="F142" s="258" t="s">
        <v>702</v>
      </c>
      <c r="G142" s="171"/>
      <c r="H142" s="171"/>
      <c r="I142" s="174"/>
      <c r="J142" s="259">
        <f>BK142</f>
        <v>0</v>
      </c>
      <c r="K142" s="171"/>
      <c r="L142" s="176"/>
      <c r="M142" s="177"/>
      <c r="N142" s="178"/>
      <c r="O142" s="178"/>
      <c r="P142" s="179">
        <f>SUM(P143:P146)</f>
        <v>0</v>
      </c>
      <c r="Q142" s="178"/>
      <c r="R142" s="179">
        <f>SUM(R143:R146)</f>
        <v>0</v>
      </c>
      <c r="S142" s="178"/>
      <c r="T142" s="180">
        <f>SUM(T143:T146)</f>
        <v>0</v>
      </c>
      <c r="AR142" s="181" t="s">
        <v>82</v>
      </c>
      <c r="AT142" s="182" t="s">
        <v>74</v>
      </c>
      <c r="AU142" s="182" t="s">
        <v>82</v>
      </c>
      <c r="AY142" s="181" t="s">
        <v>175</v>
      </c>
      <c r="BK142" s="183">
        <f>SUM(BK143:BK146)</f>
        <v>0</v>
      </c>
    </row>
    <row r="143" spans="1:65" s="2" customFormat="1" ht="21.75" customHeight="1">
      <c r="A143" s="34"/>
      <c r="B143" s="35"/>
      <c r="C143" s="184" t="s">
        <v>92</v>
      </c>
      <c r="D143" s="184" t="s">
        <v>176</v>
      </c>
      <c r="E143" s="185" t="s">
        <v>791</v>
      </c>
      <c r="F143" s="186" t="s">
        <v>792</v>
      </c>
      <c r="G143" s="187" t="s">
        <v>250</v>
      </c>
      <c r="H143" s="188">
        <v>3840</v>
      </c>
      <c r="I143" s="189"/>
      <c r="J143" s="190">
        <f>ROUND(I143*H143,2)</f>
        <v>0</v>
      </c>
      <c r="K143" s="186" t="s">
        <v>1</v>
      </c>
      <c r="L143" s="191"/>
      <c r="M143" s="192" t="s">
        <v>1</v>
      </c>
      <c r="N143" s="193" t="s">
        <v>40</v>
      </c>
      <c r="O143" s="71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6" t="s">
        <v>180</v>
      </c>
      <c r="AT143" s="196" t="s">
        <v>176</v>
      </c>
      <c r="AU143" s="196" t="s">
        <v>84</v>
      </c>
      <c r="AY143" s="17" t="s">
        <v>175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7" t="s">
        <v>82</v>
      </c>
      <c r="BK143" s="197">
        <f>ROUND(I143*H143,2)</f>
        <v>0</v>
      </c>
      <c r="BL143" s="17" t="s">
        <v>181</v>
      </c>
      <c r="BM143" s="196" t="s">
        <v>793</v>
      </c>
    </row>
    <row r="144" spans="1:65" s="13" customFormat="1" ht="11.25">
      <c r="B144" s="213"/>
      <c r="C144" s="214"/>
      <c r="D144" s="200" t="s">
        <v>182</v>
      </c>
      <c r="E144" s="215" t="s">
        <v>1</v>
      </c>
      <c r="F144" s="216" t="s">
        <v>785</v>
      </c>
      <c r="G144" s="214"/>
      <c r="H144" s="215" t="s">
        <v>1</v>
      </c>
      <c r="I144" s="217"/>
      <c r="J144" s="214"/>
      <c r="K144" s="214"/>
      <c r="L144" s="218"/>
      <c r="M144" s="219"/>
      <c r="N144" s="220"/>
      <c r="O144" s="220"/>
      <c r="P144" s="220"/>
      <c r="Q144" s="220"/>
      <c r="R144" s="220"/>
      <c r="S144" s="220"/>
      <c r="T144" s="221"/>
      <c r="AT144" s="222" t="s">
        <v>182</v>
      </c>
      <c r="AU144" s="222" t="s">
        <v>84</v>
      </c>
      <c r="AV144" s="13" t="s">
        <v>82</v>
      </c>
      <c r="AW144" s="13" t="s">
        <v>31</v>
      </c>
      <c r="AX144" s="13" t="s">
        <v>75</v>
      </c>
      <c r="AY144" s="222" t="s">
        <v>175</v>
      </c>
    </row>
    <row r="145" spans="1:65" s="12" customFormat="1" ht="11.25">
      <c r="B145" s="198"/>
      <c r="C145" s="199"/>
      <c r="D145" s="200" t="s">
        <v>182</v>
      </c>
      <c r="E145" s="201" t="s">
        <v>1</v>
      </c>
      <c r="F145" s="202" t="s">
        <v>794</v>
      </c>
      <c r="G145" s="199"/>
      <c r="H145" s="203">
        <v>3840</v>
      </c>
      <c r="I145" s="204"/>
      <c r="J145" s="199"/>
      <c r="K145" s="199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182</v>
      </c>
      <c r="AU145" s="209" t="s">
        <v>84</v>
      </c>
      <c r="AV145" s="12" t="s">
        <v>84</v>
      </c>
      <c r="AW145" s="12" t="s">
        <v>31</v>
      </c>
      <c r="AX145" s="12" t="s">
        <v>75</v>
      </c>
      <c r="AY145" s="209" t="s">
        <v>175</v>
      </c>
    </row>
    <row r="146" spans="1:65" s="14" customFormat="1" ht="11.25">
      <c r="B146" s="223"/>
      <c r="C146" s="224"/>
      <c r="D146" s="200" t="s">
        <v>182</v>
      </c>
      <c r="E146" s="225" t="s">
        <v>1</v>
      </c>
      <c r="F146" s="226" t="s">
        <v>253</v>
      </c>
      <c r="G146" s="224"/>
      <c r="H146" s="227">
        <v>3840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AT146" s="233" t="s">
        <v>182</v>
      </c>
      <c r="AU146" s="233" t="s">
        <v>84</v>
      </c>
      <c r="AV146" s="14" t="s">
        <v>181</v>
      </c>
      <c r="AW146" s="14" t="s">
        <v>31</v>
      </c>
      <c r="AX146" s="14" t="s">
        <v>82</v>
      </c>
      <c r="AY146" s="233" t="s">
        <v>175</v>
      </c>
    </row>
    <row r="147" spans="1:65" s="11" customFormat="1" ht="22.9" customHeight="1">
      <c r="B147" s="170"/>
      <c r="C147" s="171"/>
      <c r="D147" s="172" t="s">
        <v>74</v>
      </c>
      <c r="E147" s="258" t="s">
        <v>201</v>
      </c>
      <c r="F147" s="258" t="s">
        <v>291</v>
      </c>
      <c r="G147" s="171"/>
      <c r="H147" s="171"/>
      <c r="I147" s="174"/>
      <c r="J147" s="259">
        <f>BK147</f>
        <v>0</v>
      </c>
      <c r="K147" s="171"/>
      <c r="L147" s="176"/>
      <c r="M147" s="177"/>
      <c r="N147" s="178"/>
      <c r="O147" s="178"/>
      <c r="P147" s="179">
        <f>SUM(P148:P152)</f>
        <v>0</v>
      </c>
      <c r="Q147" s="178"/>
      <c r="R147" s="179">
        <f>SUM(R148:R152)</f>
        <v>0</v>
      </c>
      <c r="S147" s="178"/>
      <c r="T147" s="180">
        <f>SUM(T148:T152)</f>
        <v>0</v>
      </c>
      <c r="AR147" s="181" t="s">
        <v>82</v>
      </c>
      <c r="AT147" s="182" t="s">
        <v>74</v>
      </c>
      <c r="AU147" s="182" t="s">
        <v>82</v>
      </c>
      <c r="AY147" s="181" t="s">
        <v>175</v>
      </c>
      <c r="BK147" s="183">
        <f>SUM(BK148:BK152)</f>
        <v>0</v>
      </c>
    </row>
    <row r="148" spans="1:65" s="2" customFormat="1" ht="24.2" customHeight="1">
      <c r="A148" s="34"/>
      <c r="B148" s="35"/>
      <c r="C148" s="184" t="s">
        <v>181</v>
      </c>
      <c r="D148" s="184" t="s">
        <v>176</v>
      </c>
      <c r="E148" s="185" t="s">
        <v>795</v>
      </c>
      <c r="F148" s="186" t="s">
        <v>796</v>
      </c>
      <c r="G148" s="187" t="s">
        <v>250</v>
      </c>
      <c r="H148" s="188">
        <v>16680</v>
      </c>
      <c r="I148" s="189"/>
      <c r="J148" s="190">
        <f>ROUND(I148*H148,2)</f>
        <v>0</v>
      </c>
      <c r="K148" s="186" t="s">
        <v>1</v>
      </c>
      <c r="L148" s="191"/>
      <c r="M148" s="192" t="s">
        <v>1</v>
      </c>
      <c r="N148" s="193" t="s">
        <v>40</v>
      </c>
      <c r="O148" s="71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6" t="s">
        <v>180</v>
      </c>
      <c r="AT148" s="196" t="s">
        <v>176</v>
      </c>
      <c r="AU148" s="196" t="s">
        <v>84</v>
      </c>
      <c r="AY148" s="17" t="s">
        <v>175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7" t="s">
        <v>82</v>
      </c>
      <c r="BK148" s="197">
        <f>ROUND(I148*H148,2)</f>
        <v>0</v>
      </c>
      <c r="BL148" s="17" t="s">
        <v>181</v>
      </c>
      <c r="BM148" s="196" t="s">
        <v>797</v>
      </c>
    </row>
    <row r="149" spans="1:65" s="13" customFormat="1" ht="11.25">
      <c r="B149" s="213"/>
      <c r="C149" s="214"/>
      <c r="D149" s="200" t="s">
        <v>182</v>
      </c>
      <c r="E149" s="215" t="s">
        <v>1</v>
      </c>
      <c r="F149" s="216" t="s">
        <v>785</v>
      </c>
      <c r="G149" s="214"/>
      <c r="H149" s="215" t="s">
        <v>1</v>
      </c>
      <c r="I149" s="217"/>
      <c r="J149" s="214"/>
      <c r="K149" s="214"/>
      <c r="L149" s="218"/>
      <c r="M149" s="219"/>
      <c r="N149" s="220"/>
      <c r="O149" s="220"/>
      <c r="P149" s="220"/>
      <c r="Q149" s="220"/>
      <c r="R149" s="220"/>
      <c r="S149" s="220"/>
      <c r="T149" s="221"/>
      <c r="AT149" s="222" t="s">
        <v>182</v>
      </c>
      <c r="AU149" s="222" t="s">
        <v>84</v>
      </c>
      <c r="AV149" s="13" t="s">
        <v>82</v>
      </c>
      <c r="AW149" s="13" t="s">
        <v>31</v>
      </c>
      <c r="AX149" s="13" t="s">
        <v>75</v>
      </c>
      <c r="AY149" s="222" t="s">
        <v>175</v>
      </c>
    </row>
    <row r="150" spans="1:65" s="12" customFormat="1" ht="11.25">
      <c r="B150" s="198"/>
      <c r="C150" s="199"/>
      <c r="D150" s="200" t="s">
        <v>182</v>
      </c>
      <c r="E150" s="201" t="s">
        <v>1</v>
      </c>
      <c r="F150" s="202" t="s">
        <v>798</v>
      </c>
      <c r="G150" s="199"/>
      <c r="H150" s="203">
        <v>16680</v>
      </c>
      <c r="I150" s="204"/>
      <c r="J150" s="199"/>
      <c r="K150" s="199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182</v>
      </c>
      <c r="AU150" s="209" t="s">
        <v>84</v>
      </c>
      <c r="AV150" s="12" t="s">
        <v>84</v>
      </c>
      <c r="AW150" s="12" t="s">
        <v>31</v>
      </c>
      <c r="AX150" s="12" t="s">
        <v>75</v>
      </c>
      <c r="AY150" s="209" t="s">
        <v>175</v>
      </c>
    </row>
    <row r="151" spans="1:65" s="14" customFormat="1" ht="11.25">
      <c r="B151" s="223"/>
      <c r="C151" s="224"/>
      <c r="D151" s="200" t="s">
        <v>182</v>
      </c>
      <c r="E151" s="225" t="s">
        <v>1</v>
      </c>
      <c r="F151" s="226" t="s">
        <v>253</v>
      </c>
      <c r="G151" s="224"/>
      <c r="H151" s="227">
        <v>16680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AT151" s="233" t="s">
        <v>182</v>
      </c>
      <c r="AU151" s="233" t="s">
        <v>84</v>
      </c>
      <c r="AV151" s="14" t="s">
        <v>181</v>
      </c>
      <c r="AW151" s="14" t="s">
        <v>31</v>
      </c>
      <c r="AX151" s="14" t="s">
        <v>82</v>
      </c>
      <c r="AY151" s="233" t="s">
        <v>175</v>
      </c>
    </row>
    <row r="152" spans="1:65" s="2" customFormat="1" ht="16.5" customHeight="1">
      <c r="A152" s="34"/>
      <c r="B152" s="35"/>
      <c r="C152" s="184" t="s">
        <v>196</v>
      </c>
      <c r="D152" s="184" t="s">
        <v>176</v>
      </c>
      <c r="E152" s="185" t="s">
        <v>799</v>
      </c>
      <c r="F152" s="186" t="s">
        <v>310</v>
      </c>
      <c r="G152" s="187" t="s">
        <v>259</v>
      </c>
      <c r="H152" s="188">
        <v>1.006</v>
      </c>
      <c r="I152" s="189"/>
      <c r="J152" s="190">
        <f>ROUND(I152*H152,2)</f>
        <v>0</v>
      </c>
      <c r="K152" s="186" t="s">
        <v>1</v>
      </c>
      <c r="L152" s="191"/>
      <c r="M152" s="192" t="s">
        <v>1</v>
      </c>
      <c r="N152" s="193" t="s">
        <v>40</v>
      </c>
      <c r="O152" s="71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6" t="s">
        <v>180</v>
      </c>
      <c r="AT152" s="196" t="s">
        <v>176</v>
      </c>
      <c r="AU152" s="196" t="s">
        <v>84</v>
      </c>
      <c r="AY152" s="17" t="s">
        <v>175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82</v>
      </c>
      <c r="BK152" s="197">
        <f>ROUND(I152*H152,2)</f>
        <v>0</v>
      </c>
      <c r="BL152" s="17" t="s">
        <v>181</v>
      </c>
      <c r="BM152" s="196" t="s">
        <v>800</v>
      </c>
    </row>
    <row r="153" spans="1:65" s="11" customFormat="1" ht="22.9" customHeight="1">
      <c r="B153" s="170"/>
      <c r="C153" s="171"/>
      <c r="D153" s="172" t="s">
        <v>74</v>
      </c>
      <c r="E153" s="258" t="s">
        <v>290</v>
      </c>
      <c r="F153" s="258" t="s">
        <v>325</v>
      </c>
      <c r="G153" s="171"/>
      <c r="H153" s="171"/>
      <c r="I153" s="174"/>
      <c r="J153" s="259">
        <f>BK153</f>
        <v>0</v>
      </c>
      <c r="K153" s="171"/>
      <c r="L153" s="176"/>
      <c r="M153" s="177"/>
      <c r="N153" s="178"/>
      <c r="O153" s="178"/>
      <c r="P153" s="179">
        <f>SUM(P154:P157)</f>
        <v>0</v>
      </c>
      <c r="Q153" s="178"/>
      <c r="R153" s="179">
        <f>SUM(R154:R157)</f>
        <v>0</v>
      </c>
      <c r="S153" s="178"/>
      <c r="T153" s="180">
        <f>SUM(T154:T157)</f>
        <v>0</v>
      </c>
      <c r="AR153" s="181" t="s">
        <v>82</v>
      </c>
      <c r="AT153" s="182" t="s">
        <v>74</v>
      </c>
      <c r="AU153" s="182" t="s">
        <v>82</v>
      </c>
      <c r="AY153" s="181" t="s">
        <v>175</v>
      </c>
      <c r="BK153" s="183">
        <f>SUM(BK154:BK157)</f>
        <v>0</v>
      </c>
    </row>
    <row r="154" spans="1:65" s="2" customFormat="1" ht="24.2" customHeight="1">
      <c r="A154" s="34"/>
      <c r="B154" s="35"/>
      <c r="C154" s="184" t="s">
        <v>191</v>
      </c>
      <c r="D154" s="184" t="s">
        <v>176</v>
      </c>
      <c r="E154" s="185" t="s">
        <v>801</v>
      </c>
      <c r="F154" s="186" t="s">
        <v>802</v>
      </c>
      <c r="G154" s="187" t="s">
        <v>250</v>
      </c>
      <c r="H154" s="188">
        <v>54780</v>
      </c>
      <c r="I154" s="189"/>
      <c r="J154" s="190">
        <f>ROUND(I154*H154,2)</f>
        <v>0</v>
      </c>
      <c r="K154" s="186" t="s">
        <v>1</v>
      </c>
      <c r="L154" s="191"/>
      <c r="M154" s="192" t="s">
        <v>1</v>
      </c>
      <c r="N154" s="193" t="s">
        <v>40</v>
      </c>
      <c r="O154" s="71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6" t="s">
        <v>180</v>
      </c>
      <c r="AT154" s="196" t="s">
        <v>176</v>
      </c>
      <c r="AU154" s="196" t="s">
        <v>84</v>
      </c>
      <c r="AY154" s="17" t="s">
        <v>175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82</v>
      </c>
      <c r="BK154" s="197">
        <f>ROUND(I154*H154,2)</f>
        <v>0</v>
      </c>
      <c r="BL154" s="17" t="s">
        <v>181</v>
      </c>
      <c r="BM154" s="196" t="s">
        <v>803</v>
      </c>
    </row>
    <row r="155" spans="1:65" s="13" customFormat="1" ht="11.25">
      <c r="B155" s="213"/>
      <c r="C155" s="214"/>
      <c r="D155" s="200" t="s">
        <v>182</v>
      </c>
      <c r="E155" s="215" t="s">
        <v>1</v>
      </c>
      <c r="F155" s="216" t="s">
        <v>785</v>
      </c>
      <c r="G155" s="214"/>
      <c r="H155" s="215" t="s">
        <v>1</v>
      </c>
      <c r="I155" s="217"/>
      <c r="J155" s="214"/>
      <c r="K155" s="214"/>
      <c r="L155" s="218"/>
      <c r="M155" s="219"/>
      <c r="N155" s="220"/>
      <c r="O155" s="220"/>
      <c r="P155" s="220"/>
      <c r="Q155" s="220"/>
      <c r="R155" s="220"/>
      <c r="S155" s="220"/>
      <c r="T155" s="221"/>
      <c r="AT155" s="222" t="s">
        <v>182</v>
      </c>
      <c r="AU155" s="222" t="s">
        <v>84</v>
      </c>
      <c r="AV155" s="13" t="s">
        <v>82</v>
      </c>
      <c r="AW155" s="13" t="s">
        <v>31</v>
      </c>
      <c r="AX155" s="13" t="s">
        <v>75</v>
      </c>
      <c r="AY155" s="222" t="s">
        <v>175</v>
      </c>
    </row>
    <row r="156" spans="1:65" s="12" customFormat="1" ht="11.25">
      <c r="B156" s="198"/>
      <c r="C156" s="199"/>
      <c r="D156" s="200" t="s">
        <v>182</v>
      </c>
      <c r="E156" s="201" t="s">
        <v>1</v>
      </c>
      <c r="F156" s="202" t="s">
        <v>804</v>
      </c>
      <c r="G156" s="199"/>
      <c r="H156" s="203">
        <v>54780</v>
      </c>
      <c r="I156" s="204"/>
      <c r="J156" s="199"/>
      <c r="K156" s="199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182</v>
      </c>
      <c r="AU156" s="209" t="s">
        <v>84</v>
      </c>
      <c r="AV156" s="12" t="s">
        <v>84</v>
      </c>
      <c r="AW156" s="12" t="s">
        <v>31</v>
      </c>
      <c r="AX156" s="12" t="s">
        <v>75</v>
      </c>
      <c r="AY156" s="209" t="s">
        <v>175</v>
      </c>
    </row>
    <row r="157" spans="1:65" s="14" customFormat="1" ht="11.25">
      <c r="B157" s="223"/>
      <c r="C157" s="224"/>
      <c r="D157" s="200" t="s">
        <v>182</v>
      </c>
      <c r="E157" s="225" t="s">
        <v>1</v>
      </c>
      <c r="F157" s="226" t="s">
        <v>253</v>
      </c>
      <c r="G157" s="224"/>
      <c r="H157" s="227">
        <v>54780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AT157" s="233" t="s">
        <v>182</v>
      </c>
      <c r="AU157" s="233" t="s">
        <v>84</v>
      </c>
      <c r="AV157" s="14" t="s">
        <v>181</v>
      </c>
      <c r="AW157" s="14" t="s">
        <v>31</v>
      </c>
      <c r="AX157" s="14" t="s">
        <v>82</v>
      </c>
      <c r="AY157" s="233" t="s">
        <v>175</v>
      </c>
    </row>
    <row r="158" spans="1:65" s="11" customFormat="1" ht="25.9" customHeight="1">
      <c r="B158" s="170"/>
      <c r="C158" s="171"/>
      <c r="D158" s="172" t="s">
        <v>74</v>
      </c>
      <c r="E158" s="173" t="s">
        <v>805</v>
      </c>
      <c r="F158" s="173" t="s">
        <v>806</v>
      </c>
      <c r="G158" s="171"/>
      <c r="H158" s="171"/>
      <c r="I158" s="174"/>
      <c r="J158" s="175">
        <f>BK158</f>
        <v>0</v>
      </c>
      <c r="K158" s="171"/>
      <c r="L158" s="176"/>
      <c r="M158" s="177"/>
      <c r="N158" s="178"/>
      <c r="O158" s="178"/>
      <c r="P158" s="179">
        <f>P159+P164+P193+P210+P236</f>
        <v>0</v>
      </c>
      <c r="Q158" s="178"/>
      <c r="R158" s="179">
        <f>R159+R164+R193+R210+R236</f>
        <v>0</v>
      </c>
      <c r="S158" s="178"/>
      <c r="T158" s="180">
        <f>T159+T164+T193+T210+T236</f>
        <v>0</v>
      </c>
      <c r="AR158" s="181" t="s">
        <v>82</v>
      </c>
      <c r="AT158" s="182" t="s">
        <v>74</v>
      </c>
      <c r="AU158" s="182" t="s">
        <v>75</v>
      </c>
      <c r="AY158" s="181" t="s">
        <v>175</v>
      </c>
      <c r="BK158" s="183">
        <f>BK159+BK164+BK193+BK210+BK236</f>
        <v>0</v>
      </c>
    </row>
    <row r="159" spans="1:65" s="11" customFormat="1" ht="22.9" customHeight="1">
      <c r="B159" s="170"/>
      <c r="C159" s="171"/>
      <c r="D159" s="172" t="s">
        <v>74</v>
      </c>
      <c r="E159" s="258" t="s">
        <v>324</v>
      </c>
      <c r="F159" s="258" t="s">
        <v>388</v>
      </c>
      <c r="G159" s="171"/>
      <c r="H159" s="171"/>
      <c r="I159" s="174"/>
      <c r="J159" s="259">
        <f>BK159</f>
        <v>0</v>
      </c>
      <c r="K159" s="171"/>
      <c r="L159" s="176"/>
      <c r="M159" s="177"/>
      <c r="N159" s="178"/>
      <c r="O159" s="178"/>
      <c r="P159" s="179">
        <f>SUM(P160:P163)</f>
        <v>0</v>
      </c>
      <c r="Q159" s="178"/>
      <c r="R159" s="179">
        <f>SUM(R160:R163)</f>
        <v>0</v>
      </c>
      <c r="S159" s="178"/>
      <c r="T159" s="180">
        <f>SUM(T160:T163)</f>
        <v>0</v>
      </c>
      <c r="AR159" s="181" t="s">
        <v>82</v>
      </c>
      <c r="AT159" s="182" t="s">
        <v>74</v>
      </c>
      <c r="AU159" s="182" t="s">
        <v>82</v>
      </c>
      <c r="AY159" s="181" t="s">
        <v>175</v>
      </c>
      <c r="BK159" s="183">
        <f>SUM(BK160:BK163)</f>
        <v>0</v>
      </c>
    </row>
    <row r="160" spans="1:65" s="2" customFormat="1" ht="33" customHeight="1">
      <c r="A160" s="34"/>
      <c r="B160" s="35"/>
      <c r="C160" s="239" t="s">
        <v>206</v>
      </c>
      <c r="D160" s="239" t="s">
        <v>377</v>
      </c>
      <c r="E160" s="240" t="s">
        <v>392</v>
      </c>
      <c r="F160" s="241" t="s">
        <v>393</v>
      </c>
      <c r="G160" s="242" t="s">
        <v>283</v>
      </c>
      <c r="H160" s="243">
        <v>58932</v>
      </c>
      <c r="I160" s="244"/>
      <c r="J160" s="245">
        <f>ROUND(I160*H160,2)</f>
        <v>0</v>
      </c>
      <c r="K160" s="241" t="s">
        <v>1</v>
      </c>
      <c r="L160" s="39"/>
      <c r="M160" s="246" t="s">
        <v>1</v>
      </c>
      <c r="N160" s="247" t="s">
        <v>40</v>
      </c>
      <c r="O160" s="71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6" t="s">
        <v>181</v>
      </c>
      <c r="AT160" s="196" t="s">
        <v>377</v>
      </c>
      <c r="AU160" s="196" t="s">
        <v>84</v>
      </c>
      <c r="AY160" s="17" t="s">
        <v>175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7" t="s">
        <v>82</v>
      </c>
      <c r="BK160" s="197">
        <f>ROUND(I160*H160,2)</f>
        <v>0</v>
      </c>
      <c r="BL160" s="17" t="s">
        <v>181</v>
      </c>
      <c r="BM160" s="196" t="s">
        <v>209</v>
      </c>
    </row>
    <row r="161" spans="1:65" s="13" customFormat="1" ht="11.25">
      <c r="B161" s="213"/>
      <c r="C161" s="214"/>
      <c r="D161" s="200" t="s">
        <v>182</v>
      </c>
      <c r="E161" s="215" t="s">
        <v>1</v>
      </c>
      <c r="F161" s="216" t="s">
        <v>283</v>
      </c>
      <c r="G161" s="214"/>
      <c r="H161" s="215" t="s">
        <v>1</v>
      </c>
      <c r="I161" s="217"/>
      <c r="J161" s="214"/>
      <c r="K161" s="214"/>
      <c r="L161" s="218"/>
      <c r="M161" s="219"/>
      <c r="N161" s="220"/>
      <c r="O161" s="220"/>
      <c r="P161" s="220"/>
      <c r="Q161" s="220"/>
      <c r="R161" s="220"/>
      <c r="S161" s="220"/>
      <c r="T161" s="221"/>
      <c r="AT161" s="222" t="s">
        <v>182</v>
      </c>
      <c r="AU161" s="222" t="s">
        <v>84</v>
      </c>
      <c r="AV161" s="13" t="s">
        <v>82</v>
      </c>
      <c r="AW161" s="13" t="s">
        <v>31</v>
      </c>
      <c r="AX161" s="13" t="s">
        <v>75</v>
      </c>
      <c r="AY161" s="222" t="s">
        <v>175</v>
      </c>
    </row>
    <row r="162" spans="1:65" s="12" customFormat="1" ht="11.25">
      <c r="B162" s="198"/>
      <c r="C162" s="199"/>
      <c r="D162" s="200" t="s">
        <v>182</v>
      </c>
      <c r="E162" s="201" t="s">
        <v>1</v>
      </c>
      <c r="F162" s="202" t="s">
        <v>807</v>
      </c>
      <c r="G162" s="199"/>
      <c r="H162" s="203">
        <v>58932</v>
      </c>
      <c r="I162" s="204"/>
      <c r="J162" s="199"/>
      <c r="K162" s="199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182</v>
      </c>
      <c r="AU162" s="209" t="s">
        <v>84</v>
      </c>
      <c r="AV162" s="12" t="s">
        <v>84</v>
      </c>
      <c r="AW162" s="12" t="s">
        <v>31</v>
      </c>
      <c r="AX162" s="12" t="s">
        <v>75</v>
      </c>
      <c r="AY162" s="209" t="s">
        <v>175</v>
      </c>
    </row>
    <row r="163" spans="1:65" s="14" customFormat="1" ht="11.25">
      <c r="B163" s="223"/>
      <c r="C163" s="224"/>
      <c r="D163" s="200" t="s">
        <v>182</v>
      </c>
      <c r="E163" s="225" t="s">
        <v>1</v>
      </c>
      <c r="F163" s="226" t="s">
        <v>253</v>
      </c>
      <c r="G163" s="224"/>
      <c r="H163" s="227">
        <v>58932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AT163" s="233" t="s">
        <v>182</v>
      </c>
      <c r="AU163" s="233" t="s">
        <v>84</v>
      </c>
      <c r="AV163" s="14" t="s">
        <v>181</v>
      </c>
      <c r="AW163" s="14" t="s">
        <v>31</v>
      </c>
      <c r="AX163" s="14" t="s">
        <v>82</v>
      </c>
      <c r="AY163" s="233" t="s">
        <v>175</v>
      </c>
    </row>
    <row r="164" spans="1:65" s="11" customFormat="1" ht="22.9" customHeight="1">
      <c r="B164" s="170"/>
      <c r="C164" s="171"/>
      <c r="D164" s="172" t="s">
        <v>74</v>
      </c>
      <c r="E164" s="258" t="s">
        <v>173</v>
      </c>
      <c r="F164" s="258" t="s">
        <v>262</v>
      </c>
      <c r="G164" s="171"/>
      <c r="H164" s="171"/>
      <c r="I164" s="174"/>
      <c r="J164" s="259">
        <f>BK164</f>
        <v>0</v>
      </c>
      <c r="K164" s="171"/>
      <c r="L164" s="176"/>
      <c r="M164" s="177"/>
      <c r="N164" s="178"/>
      <c r="O164" s="178"/>
      <c r="P164" s="179">
        <f>SUM(P165:P192)</f>
        <v>0</v>
      </c>
      <c r="Q164" s="178"/>
      <c r="R164" s="179">
        <f>SUM(R165:R192)</f>
        <v>0</v>
      </c>
      <c r="S164" s="178"/>
      <c r="T164" s="180">
        <f>SUM(T165:T192)</f>
        <v>0</v>
      </c>
      <c r="AR164" s="181" t="s">
        <v>82</v>
      </c>
      <c r="AT164" s="182" t="s">
        <v>74</v>
      </c>
      <c r="AU164" s="182" t="s">
        <v>82</v>
      </c>
      <c r="AY164" s="181" t="s">
        <v>175</v>
      </c>
      <c r="BK164" s="183">
        <f>SUM(BK165:BK192)</f>
        <v>0</v>
      </c>
    </row>
    <row r="165" spans="1:65" s="2" customFormat="1" ht="24.2" customHeight="1">
      <c r="A165" s="34"/>
      <c r="B165" s="35"/>
      <c r="C165" s="239" t="s">
        <v>180</v>
      </c>
      <c r="D165" s="239" t="s">
        <v>377</v>
      </c>
      <c r="E165" s="240" t="s">
        <v>808</v>
      </c>
      <c r="F165" s="241" t="s">
        <v>809</v>
      </c>
      <c r="G165" s="242" t="s">
        <v>179</v>
      </c>
      <c r="H165" s="243">
        <v>60</v>
      </c>
      <c r="I165" s="244"/>
      <c r="J165" s="245">
        <f>ROUND(I165*H165,2)</f>
        <v>0</v>
      </c>
      <c r="K165" s="241" t="s">
        <v>1</v>
      </c>
      <c r="L165" s="39"/>
      <c r="M165" s="246" t="s">
        <v>1</v>
      </c>
      <c r="N165" s="247" t="s">
        <v>40</v>
      </c>
      <c r="O165" s="71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6" t="s">
        <v>181</v>
      </c>
      <c r="AT165" s="196" t="s">
        <v>377</v>
      </c>
      <c r="AU165" s="196" t="s">
        <v>84</v>
      </c>
      <c r="AY165" s="17" t="s">
        <v>175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7" t="s">
        <v>82</v>
      </c>
      <c r="BK165" s="197">
        <f>ROUND(I165*H165,2)</f>
        <v>0</v>
      </c>
      <c r="BL165" s="17" t="s">
        <v>181</v>
      </c>
      <c r="BM165" s="196" t="s">
        <v>213</v>
      </c>
    </row>
    <row r="166" spans="1:65" s="13" customFormat="1" ht="11.25">
      <c r="B166" s="213"/>
      <c r="C166" s="214"/>
      <c r="D166" s="200" t="s">
        <v>182</v>
      </c>
      <c r="E166" s="215" t="s">
        <v>1</v>
      </c>
      <c r="F166" s="216" t="s">
        <v>179</v>
      </c>
      <c r="G166" s="214"/>
      <c r="H166" s="215" t="s">
        <v>1</v>
      </c>
      <c r="I166" s="217"/>
      <c r="J166" s="214"/>
      <c r="K166" s="214"/>
      <c r="L166" s="218"/>
      <c r="M166" s="219"/>
      <c r="N166" s="220"/>
      <c r="O166" s="220"/>
      <c r="P166" s="220"/>
      <c r="Q166" s="220"/>
      <c r="R166" s="220"/>
      <c r="S166" s="220"/>
      <c r="T166" s="221"/>
      <c r="AT166" s="222" t="s">
        <v>182</v>
      </c>
      <c r="AU166" s="222" t="s">
        <v>84</v>
      </c>
      <c r="AV166" s="13" t="s">
        <v>82</v>
      </c>
      <c r="AW166" s="13" t="s">
        <v>31</v>
      </c>
      <c r="AX166" s="13" t="s">
        <v>75</v>
      </c>
      <c r="AY166" s="222" t="s">
        <v>175</v>
      </c>
    </row>
    <row r="167" spans="1:65" s="12" customFormat="1" ht="11.25">
      <c r="B167" s="198"/>
      <c r="C167" s="199"/>
      <c r="D167" s="200" t="s">
        <v>182</v>
      </c>
      <c r="E167" s="201" t="s">
        <v>1</v>
      </c>
      <c r="F167" s="202" t="s">
        <v>810</v>
      </c>
      <c r="G167" s="199"/>
      <c r="H167" s="203">
        <v>60</v>
      </c>
      <c r="I167" s="204"/>
      <c r="J167" s="199"/>
      <c r="K167" s="199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182</v>
      </c>
      <c r="AU167" s="209" t="s">
        <v>84</v>
      </c>
      <c r="AV167" s="12" t="s">
        <v>84</v>
      </c>
      <c r="AW167" s="12" t="s">
        <v>31</v>
      </c>
      <c r="AX167" s="12" t="s">
        <v>75</v>
      </c>
      <c r="AY167" s="209" t="s">
        <v>175</v>
      </c>
    </row>
    <row r="168" spans="1:65" s="14" customFormat="1" ht="11.25">
      <c r="B168" s="223"/>
      <c r="C168" s="224"/>
      <c r="D168" s="200" t="s">
        <v>182</v>
      </c>
      <c r="E168" s="225" t="s">
        <v>1</v>
      </c>
      <c r="F168" s="226" t="s">
        <v>253</v>
      </c>
      <c r="G168" s="224"/>
      <c r="H168" s="227">
        <v>60</v>
      </c>
      <c r="I168" s="228"/>
      <c r="J168" s="224"/>
      <c r="K168" s="224"/>
      <c r="L168" s="229"/>
      <c r="M168" s="230"/>
      <c r="N168" s="231"/>
      <c r="O168" s="231"/>
      <c r="P168" s="231"/>
      <c r="Q168" s="231"/>
      <c r="R168" s="231"/>
      <c r="S168" s="231"/>
      <c r="T168" s="232"/>
      <c r="AT168" s="233" t="s">
        <v>182</v>
      </c>
      <c r="AU168" s="233" t="s">
        <v>84</v>
      </c>
      <c r="AV168" s="14" t="s">
        <v>181</v>
      </c>
      <c r="AW168" s="14" t="s">
        <v>31</v>
      </c>
      <c r="AX168" s="14" t="s">
        <v>82</v>
      </c>
      <c r="AY168" s="233" t="s">
        <v>175</v>
      </c>
    </row>
    <row r="169" spans="1:65" s="2" customFormat="1" ht="16.5" customHeight="1">
      <c r="A169" s="34"/>
      <c r="B169" s="35"/>
      <c r="C169" s="239" t="s">
        <v>215</v>
      </c>
      <c r="D169" s="239" t="s">
        <v>377</v>
      </c>
      <c r="E169" s="240" t="s">
        <v>811</v>
      </c>
      <c r="F169" s="241" t="s">
        <v>812</v>
      </c>
      <c r="G169" s="242" t="s">
        <v>179</v>
      </c>
      <c r="H169" s="243">
        <v>60</v>
      </c>
      <c r="I169" s="244"/>
      <c r="J169" s="245">
        <f>ROUND(I169*H169,2)</f>
        <v>0</v>
      </c>
      <c r="K169" s="241" t="s">
        <v>1</v>
      </c>
      <c r="L169" s="39"/>
      <c r="M169" s="246" t="s">
        <v>1</v>
      </c>
      <c r="N169" s="247" t="s">
        <v>40</v>
      </c>
      <c r="O169" s="71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6" t="s">
        <v>181</v>
      </c>
      <c r="AT169" s="196" t="s">
        <v>377</v>
      </c>
      <c r="AU169" s="196" t="s">
        <v>84</v>
      </c>
      <c r="AY169" s="17" t="s">
        <v>175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7" t="s">
        <v>82</v>
      </c>
      <c r="BK169" s="197">
        <f>ROUND(I169*H169,2)</f>
        <v>0</v>
      </c>
      <c r="BL169" s="17" t="s">
        <v>181</v>
      </c>
      <c r="BM169" s="196" t="s">
        <v>218</v>
      </c>
    </row>
    <row r="170" spans="1:65" s="13" customFormat="1" ht="11.25">
      <c r="B170" s="213"/>
      <c r="C170" s="214"/>
      <c r="D170" s="200" t="s">
        <v>182</v>
      </c>
      <c r="E170" s="215" t="s">
        <v>1</v>
      </c>
      <c r="F170" s="216" t="s">
        <v>179</v>
      </c>
      <c r="G170" s="214"/>
      <c r="H170" s="215" t="s">
        <v>1</v>
      </c>
      <c r="I170" s="217"/>
      <c r="J170" s="214"/>
      <c r="K170" s="214"/>
      <c r="L170" s="218"/>
      <c r="M170" s="219"/>
      <c r="N170" s="220"/>
      <c r="O170" s="220"/>
      <c r="P170" s="220"/>
      <c r="Q170" s="220"/>
      <c r="R170" s="220"/>
      <c r="S170" s="220"/>
      <c r="T170" s="221"/>
      <c r="AT170" s="222" t="s">
        <v>182</v>
      </c>
      <c r="AU170" s="222" t="s">
        <v>84</v>
      </c>
      <c r="AV170" s="13" t="s">
        <v>82</v>
      </c>
      <c r="AW170" s="13" t="s">
        <v>31</v>
      </c>
      <c r="AX170" s="13" t="s">
        <v>75</v>
      </c>
      <c r="AY170" s="222" t="s">
        <v>175</v>
      </c>
    </row>
    <row r="171" spans="1:65" s="12" customFormat="1" ht="11.25">
      <c r="B171" s="198"/>
      <c r="C171" s="199"/>
      <c r="D171" s="200" t="s">
        <v>182</v>
      </c>
      <c r="E171" s="201" t="s">
        <v>1</v>
      </c>
      <c r="F171" s="202" t="s">
        <v>810</v>
      </c>
      <c r="G171" s="199"/>
      <c r="H171" s="203">
        <v>60</v>
      </c>
      <c r="I171" s="204"/>
      <c r="J171" s="199"/>
      <c r="K171" s="199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182</v>
      </c>
      <c r="AU171" s="209" t="s">
        <v>84</v>
      </c>
      <c r="AV171" s="12" t="s">
        <v>84</v>
      </c>
      <c r="AW171" s="12" t="s">
        <v>31</v>
      </c>
      <c r="AX171" s="12" t="s">
        <v>75</v>
      </c>
      <c r="AY171" s="209" t="s">
        <v>175</v>
      </c>
    </row>
    <row r="172" spans="1:65" s="14" customFormat="1" ht="11.25">
      <c r="B172" s="223"/>
      <c r="C172" s="224"/>
      <c r="D172" s="200" t="s">
        <v>182</v>
      </c>
      <c r="E172" s="225" t="s">
        <v>1</v>
      </c>
      <c r="F172" s="226" t="s">
        <v>253</v>
      </c>
      <c r="G172" s="224"/>
      <c r="H172" s="227">
        <v>60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AT172" s="233" t="s">
        <v>182</v>
      </c>
      <c r="AU172" s="233" t="s">
        <v>84</v>
      </c>
      <c r="AV172" s="14" t="s">
        <v>181</v>
      </c>
      <c r="AW172" s="14" t="s">
        <v>31</v>
      </c>
      <c r="AX172" s="14" t="s">
        <v>82</v>
      </c>
      <c r="AY172" s="233" t="s">
        <v>175</v>
      </c>
    </row>
    <row r="173" spans="1:65" s="2" customFormat="1" ht="16.5" customHeight="1">
      <c r="A173" s="34"/>
      <c r="B173" s="35"/>
      <c r="C173" s="239" t="s">
        <v>199</v>
      </c>
      <c r="D173" s="239" t="s">
        <v>377</v>
      </c>
      <c r="E173" s="240" t="s">
        <v>813</v>
      </c>
      <c r="F173" s="241" t="s">
        <v>814</v>
      </c>
      <c r="G173" s="242" t="s">
        <v>179</v>
      </c>
      <c r="H173" s="243">
        <v>3</v>
      </c>
      <c r="I173" s="244"/>
      <c r="J173" s="245">
        <f>ROUND(I173*H173,2)</f>
        <v>0</v>
      </c>
      <c r="K173" s="241" t="s">
        <v>1</v>
      </c>
      <c r="L173" s="39"/>
      <c r="M173" s="246" t="s">
        <v>1</v>
      </c>
      <c r="N173" s="247" t="s">
        <v>40</v>
      </c>
      <c r="O173" s="71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6" t="s">
        <v>181</v>
      </c>
      <c r="AT173" s="196" t="s">
        <v>377</v>
      </c>
      <c r="AU173" s="196" t="s">
        <v>84</v>
      </c>
      <c r="AY173" s="17" t="s">
        <v>175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7" t="s">
        <v>82</v>
      </c>
      <c r="BK173" s="197">
        <f>ROUND(I173*H173,2)</f>
        <v>0</v>
      </c>
      <c r="BL173" s="17" t="s">
        <v>181</v>
      </c>
      <c r="BM173" s="196" t="s">
        <v>222</v>
      </c>
    </row>
    <row r="174" spans="1:65" s="13" customFormat="1" ht="11.25">
      <c r="B174" s="213"/>
      <c r="C174" s="214"/>
      <c r="D174" s="200" t="s">
        <v>182</v>
      </c>
      <c r="E174" s="215" t="s">
        <v>1</v>
      </c>
      <c r="F174" s="216" t="s">
        <v>815</v>
      </c>
      <c r="G174" s="214"/>
      <c r="H174" s="215" t="s">
        <v>1</v>
      </c>
      <c r="I174" s="217"/>
      <c r="J174" s="214"/>
      <c r="K174" s="214"/>
      <c r="L174" s="218"/>
      <c r="M174" s="219"/>
      <c r="N174" s="220"/>
      <c r="O174" s="220"/>
      <c r="P174" s="220"/>
      <c r="Q174" s="220"/>
      <c r="R174" s="220"/>
      <c r="S174" s="220"/>
      <c r="T174" s="221"/>
      <c r="AT174" s="222" t="s">
        <v>182</v>
      </c>
      <c r="AU174" s="222" t="s">
        <v>84</v>
      </c>
      <c r="AV174" s="13" t="s">
        <v>82</v>
      </c>
      <c r="AW174" s="13" t="s">
        <v>31</v>
      </c>
      <c r="AX174" s="13" t="s">
        <v>75</v>
      </c>
      <c r="AY174" s="222" t="s">
        <v>175</v>
      </c>
    </row>
    <row r="175" spans="1:65" s="12" customFormat="1" ht="11.25">
      <c r="B175" s="198"/>
      <c r="C175" s="199"/>
      <c r="D175" s="200" t="s">
        <v>182</v>
      </c>
      <c r="E175" s="201" t="s">
        <v>1</v>
      </c>
      <c r="F175" s="202" t="s">
        <v>816</v>
      </c>
      <c r="G175" s="199"/>
      <c r="H175" s="203">
        <v>3</v>
      </c>
      <c r="I175" s="204"/>
      <c r="J175" s="199"/>
      <c r="K175" s="199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182</v>
      </c>
      <c r="AU175" s="209" t="s">
        <v>84</v>
      </c>
      <c r="AV175" s="12" t="s">
        <v>84</v>
      </c>
      <c r="AW175" s="12" t="s">
        <v>31</v>
      </c>
      <c r="AX175" s="12" t="s">
        <v>75</v>
      </c>
      <c r="AY175" s="209" t="s">
        <v>175</v>
      </c>
    </row>
    <row r="176" spans="1:65" s="14" customFormat="1" ht="11.25">
      <c r="B176" s="223"/>
      <c r="C176" s="224"/>
      <c r="D176" s="200" t="s">
        <v>182</v>
      </c>
      <c r="E176" s="225" t="s">
        <v>1</v>
      </c>
      <c r="F176" s="226" t="s">
        <v>253</v>
      </c>
      <c r="G176" s="224"/>
      <c r="H176" s="227">
        <v>3</v>
      </c>
      <c r="I176" s="228"/>
      <c r="J176" s="224"/>
      <c r="K176" s="224"/>
      <c r="L176" s="229"/>
      <c r="M176" s="230"/>
      <c r="N176" s="231"/>
      <c r="O176" s="231"/>
      <c r="P176" s="231"/>
      <c r="Q176" s="231"/>
      <c r="R176" s="231"/>
      <c r="S176" s="231"/>
      <c r="T176" s="232"/>
      <c r="AT176" s="233" t="s">
        <v>182</v>
      </c>
      <c r="AU176" s="233" t="s">
        <v>84</v>
      </c>
      <c r="AV176" s="14" t="s">
        <v>181</v>
      </c>
      <c r="AW176" s="14" t="s">
        <v>31</v>
      </c>
      <c r="AX176" s="14" t="s">
        <v>82</v>
      </c>
      <c r="AY176" s="233" t="s">
        <v>175</v>
      </c>
    </row>
    <row r="177" spans="1:65" s="2" customFormat="1" ht="37.9" customHeight="1">
      <c r="A177" s="34"/>
      <c r="B177" s="35"/>
      <c r="C177" s="239" t="s">
        <v>224</v>
      </c>
      <c r="D177" s="239" t="s">
        <v>377</v>
      </c>
      <c r="E177" s="240" t="s">
        <v>817</v>
      </c>
      <c r="F177" s="241" t="s">
        <v>818</v>
      </c>
      <c r="G177" s="242" t="s">
        <v>283</v>
      </c>
      <c r="H177" s="243">
        <v>120</v>
      </c>
      <c r="I177" s="244"/>
      <c r="J177" s="245">
        <f>ROUND(I177*H177,2)</f>
        <v>0</v>
      </c>
      <c r="K177" s="241" t="s">
        <v>1</v>
      </c>
      <c r="L177" s="39"/>
      <c r="M177" s="246" t="s">
        <v>1</v>
      </c>
      <c r="N177" s="247" t="s">
        <v>40</v>
      </c>
      <c r="O177" s="71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6" t="s">
        <v>181</v>
      </c>
      <c r="AT177" s="196" t="s">
        <v>377</v>
      </c>
      <c r="AU177" s="196" t="s">
        <v>84</v>
      </c>
      <c r="AY177" s="17" t="s">
        <v>175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7" t="s">
        <v>82</v>
      </c>
      <c r="BK177" s="197">
        <f>ROUND(I177*H177,2)</f>
        <v>0</v>
      </c>
      <c r="BL177" s="17" t="s">
        <v>181</v>
      </c>
      <c r="BM177" s="196" t="s">
        <v>227</v>
      </c>
    </row>
    <row r="178" spans="1:65" s="13" customFormat="1" ht="11.25">
      <c r="B178" s="213"/>
      <c r="C178" s="214"/>
      <c r="D178" s="200" t="s">
        <v>182</v>
      </c>
      <c r="E178" s="215" t="s">
        <v>1</v>
      </c>
      <c r="F178" s="216" t="s">
        <v>819</v>
      </c>
      <c r="G178" s="214"/>
      <c r="H178" s="215" t="s">
        <v>1</v>
      </c>
      <c r="I178" s="217"/>
      <c r="J178" s="214"/>
      <c r="K178" s="214"/>
      <c r="L178" s="218"/>
      <c r="M178" s="219"/>
      <c r="N178" s="220"/>
      <c r="O178" s="220"/>
      <c r="P178" s="220"/>
      <c r="Q178" s="220"/>
      <c r="R178" s="220"/>
      <c r="S178" s="220"/>
      <c r="T178" s="221"/>
      <c r="AT178" s="222" t="s">
        <v>182</v>
      </c>
      <c r="AU178" s="222" t="s">
        <v>84</v>
      </c>
      <c r="AV178" s="13" t="s">
        <v>82</v>
      </c>
      <c r="AW178" s="13" t="s">
        <v>31</v>
      </c>
      <c r="AX178" s="13" t="s">
        <v>75</v>
      </c>
      <c r="AY178" s="222" t="s">
        <v>175</v>
      </c>
    </row>
    <row r="179" spans="1:65" s="12" customFormat="1" ht="11.25">
      <c r="B179" s="198"/>
      <c r="C179" s="199"/>
      <c r="D179" s="200" t="s">
        <v>182</v>
      </c>
      <c r="E179" s="201" t="s">
        <v>1</v>
      </c>
      <c r="F179" s="202" t="s">
        <v>820</v>
      </c>
      <c r="G179" s="199"/>
      <c r="H179" s="203">
        <v>120</v>
      </c>
      <c r="I179" s="204"/>
      <c r="J179" s="199"/>
      <c r="K179" s="199"/>
      <c r="L179" s="205"/>
      <c r="M179" s="206"/>
      <c r="N179" s="207"/>
      <c r="O179" s="207"/>
      <c r="P179" s="207"/>
      <c r="Q179" s="207"/>
      <c r="R179" s="207"/>
      <c r="S179" s="207"/>
      <c r="T179" s="208"/>
      <c r="AT179" s="209" t="s">
        <v>182</v>
      </c>
      <c r="AU179" s="209" t="s">
        <v>84</v>
      </c>
      <c r="AV179" s="12" t="s">
        <v>84</v>
      </c>
      <c r="AW179" s="12" t="s">
        <v>31</v>
      </c>
      <c r="AX179" s="12" t="s">
        <v>75</v>
      </c>
      <c r="AY179" s="209" t="s">
        <v>175</v>
      </c>
    </row>
    <row r="180" spans="1:65" s="14" customFormat="1" ht="11.25">
      <c r="B180" s="223"/>
      <c r="C180" s="224"/>
      <c r="D180" s="200" t="s">
        <v>182</v>
      </c>
      <c r="E180" s="225" t="s">
        <v>1</v>
      </c>
      <c r="F180" s="226" t="s">
        <v>253</v>
      </c>
      <c r="G180" s="224"/>
      <c r="H180" s="227">
        <v>120</v>
      </c>
      <c r="I180" s="228"/>
      <c r="J180" s="224"/>
      <c r="K180" s="224"/>
      <c r="L180" s="229"/>
      <c r="M180" s="230"/>
      <c r="N180" s="231"/>
      <c r="O180" s="231"/>
      <c r="P180" s="231"/>
      <c r="Q180" s="231"/>
      <c r="R180" s="231"/>
      <c r="S180" s="231"/>
      <c r="T180" s="232"/>
      <c r="AT180" s="233" t="s">
        <v>182</v>
      </c>
      <c r="AU180" s="233" t="s">
        <v>84</v>
      </c>
      <c r="AV180" s="14" t="s">
        <v>181</v>
      </c>
      <c r="AW180" s="14" t="s">
        <v>31</v>
      </c>
      <c r="AX180" s="14" t="s">
        <v>82</v>
      </c>
      <c r="AY180" s="233" t="s">
        <v>175</v>
      </c>
    </row>
    <row r="181" spans="1:65" s="2" customFormat="1" ht="33" customHeight="1">
      <c r="A181" s="34"/>
      <c r="B181" s="35"/>
      <c r="C181" s="239" t="s">
        <v>8</v>
      </c>
      <c r="D181" s="239" t="s">
        <v>377</v>
      </c>
      <c r="E181" s="240" t="s">
        <v>426</v>
      </c>
      <c r="F181" s="241" t="s">
        <v>427</v>
      </c>
      <c r="G181" s="242" t="s">
        <v>428</v>
      </c>
      <c r="H181" s="243">
        <v>0.16</v>
      </c>
      <c r="I181" s="244"/>
      <c r="J181" s="245">
        <f>ROUND(I181*H181,2)</f>
        <v>0</v>
      </c>
      <c r="K181" s="241" t="s">
        <v>1</v>
      </c>
      <c r="L181" s="39"/>
      <c r="M181" s="246" t="s">
        <v>1</v>
      </c>
      <c r="N181" s="247" t="s">
        <v>40</v>
      </c>
      <c r="O181" s="71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6" t="s">
        <v>181</v>
      </c>
      <c r="AT181" s="196" t="s">
        <v>377</v>
      </c>
      <c r="AU181" s="196" t="s">
        <v>84</v>
      </c>
      <c r="AY181" s="17" t="s">
        <v>175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7" t="s">
        <v>82</v>
      </c>
      <c r="BK181" s="197">
        <f>ROUND(I181*H181,2)</f>
        <v>0</v>
      </c>
      <c r="BL181" s="17" t="s">
        <v>181</v>
      </c>
      <c r="BM181" s="196" t="s">
        <v>231</v>
      </c>
    </row>
    <row r="182" spans="1:65" s="13" customFormat="1" ht="11.25">
      <c r="B182" s="213"/>
      <c r="C182" s="214"/>
      <c r="D182" s="200" t="s">
        <v>182</v>
      </c>
      <c r="E182" s="215" t="s">
        <v>1</v>
      </c>
      <c r="F182" s="216" t="s">
        <v>429</v>
      </c>
      <c r="G182" s="214"/>
      <c r="H182" s="215" t="s">
        <v>1</v>
      </c>
      <c r="I182" s="217"/>
      <c r="J182" s="214"/>
      <c r="K182" s="214"/>
      <c r="L182" s="218"/>
      <c r="M182" s="219"/>
      <c r="N182" s="220"/>
      <c r="O182" s="220"/>
      <c r="P182" s="220"/>
      <c r="Q182" s="220"/>
      <c r="R182" s="220"/>
      <c r="S182" s="220"/>
      <c r="T182" s="221"/>
      <c r="AT182" s="222" t="s">
        <v>182</v>
      </c>
      <c r="AU182" s="222" t="s">
        <v>84</v>
      </c>
      <c r="AV182" s="13" t="s">
        <v>82</v>
      </c>
      <c r="AW182" s="13" t="s">
        <v>31</v>
      </c>
      <c r="AX182" s="13" t="s">
        <v>75</v>
      </c>
      <c r="AY182" s="222" t="s">
        <v>175</v>
      </c>
    </row>
    <row r="183" spans="1:65" s="12" customFormat="1" ht="11.25">
      <c r="B183" s="198"/>
      <c r="C183" s="199"/>
      <c r="D183" s="200" t="s">
        <v>182</v>
      </c>
      <c r="E183" s="201" t="s">
        <v>1</v>
      </c>
      <c r="F183" s="202" t="s">
        <v>821</v>
      </c>
      <c r="G183" s="199"/>
      <c r="H183" s="203">
        <v>0.16</v>
      </c>
      <c r="I183" s="204"/>
      <c r="J183" s="199"/>
      <c r="K183" s="199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182</v>
      </c>
      <c r="AU183" s="209" t="s">
        <v>84</v>
      </c>
      <c r="AV183" s="12" t="s">
        <v>84</v>
      </c>
      <c r="AW183" s="12" t="s">
        <v>31</v>
      </c>
      <c r="AX183" s="12" t="s">
        <v>75</v>
      </c>
      <c r="AY183" s="209" t="s">
        <v>175</v>
      </c>
    </row>
    <row r="184" spans="1:65" s="14" customFormat="1" ht="11.25">
      <c r="B184" s="223"/>
      <c r="C184" s="224"/>
      <c r="D184" s="200" t="s">
        <v>182</v>
      </c>
      <c r="E184" s="225" t="s">
        <v>1</v>
      </c>
      <c r="F184" s="226" t="s">
        <v>253</v>
      </c>
      <c r="G184" s="224"/>
      <c r="H184" s="227">
        <v>0.16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AT184" s="233" t="s">
        <v>182</v>
      </c>
      <c r="AU184" s="233" t="s">
        <v>84</v>
      </c>
      <c r="AV184" s="14" t="s">
        <v>181</v>
      </c>
      <c r="AW184" s="14" t="s">
        <v>31</v>
      </c>
      <c r="AX184" s="14" t="s">
        <v>82</v>
      </c>
      <c r="AY184" s="233" t="s">
        <v>175</v>
      </c>
    </row>
    <row r="185" spans="1:65" s="2" customFormat="1" ht="24.2" customHeight="1">
      <c r="A185" s="34"/>
      <c r="B185" s="35"/>
      <c r="C185" s="239" t="s">
        <v>233</v>
      </c>
      <c r="D185" s="239" t="s">
        <v>377</v>
      </c>
      <c r="E185" s="240" t="s">
        <v>822</v>
      </c>
      <c r="F185" s="241" t="s">
        <v>823</v>
      </c>
      <c r="G185" s="242" t="s">
        <v>315</v>
      </c>
      <c r="H185" s="243">
        <v>18</v>
      </c>
      <c r="I185" s="244"/>
      <c r="J185" s="245">
        <f>ROUND(I185*H185,2)</f>
        <v>0</v>
      </c>
      <c r="K185" s="241" t="s">
        <v>1</v>
      </c>
      <c r="L185" s="39"/>
      <c r="M185" s="246" t="s">
        <v>1</v>
      </c>
      <c r="N185" s="247" t="s">
        <v>40</v>
      </c>
      <c r="O185" s="71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6" t="s">
        <v>181</v>
      </c>
      <c r="AT185" s="196" t="s">
        <v>377</v>
      </c>
      <c r="AU185" s="196" t="s">
        <v>84</v>
      </c>
      <c r="AY185" s="17" t="s">
        <v>175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7" t="s">
        <v>82</v>
      </c>
      <c r="BK185" s="197">
        <f>ROUND(I185*H185,2)</f>
        <v>0</v>
      </c>
      <c r="BL185" s="17" t="s">
        <v>181</v>
      </c>
      <c r="BM185" s="196" t="s">
        <v>236</v>
      </c>
    </row>
    <row r="186" spans="1:65" s="13" customFormat="1" ht="11.25">
      <c r="B186" s="213"/>
      <c r="C186" s="214"/>
      <c r="D186" s="200" t="s">
        <v>182</v>
      </c>
      <c r="E186" s="215" t="s">
        <v>1</v>
      </c>
      <c r="F186" s="216" t="s">
        <v>824</v>
      </c>
      <c r="G186" s="214"/>
      <c r="H186" s="215" t="s">
        <v>1</v>
      </c>
      <c r="I186" s="217"/>
      <c r="J186" s="214"/>
      <c r="K186" s="214"/>
      <c r="L186" s="218"/>
      <c r="M186" s="219"/>
      <c r="N186" s="220"/>
      <c r="O186" s="220"/>
      <c r="P186" s="220"/>
      <c r="Q186" s="220"/>
      <c r="R186" s="220"/>
      <c r="S186" s="220"/>
      <c r="T186" s="221"/>
      <c r="AT186" s="222" t="s">
        <v>182</v>
      </c>
      <c r="AU186" s="222" t="s">
        <v>84</v>
      </c>
      <c r="AV186" s="13" t="s">
        <v>82</v>
      </c>
      <c r="AW186" s="13" t="s">
        <v>31</v>
      </c>
      <c r="AX186" s="13" t="s">
        <v>75</v>
      </c>
      <c r="AY186" s="222" t="s">
        <v>175</v>
      </c>
    </row>
    <row r="187" spans="1:65" s="12" customFormat="1" ht="11.25">
      <c r="B187" s="198"/>
      <c r="C187" s="199"/>
      <c r="D187" s="200" t="s">
        <v>182</v>
      </c>
      <c r="E187" s="201" t="s">
        <v>1</v>
      </c>
      <c r="F187" s="202" t="s">
        <v>825</v>
      </c>
      <c r="G187" s="199"/>
      <c r="H187" s="203">
        <v>18</v>
      </c>
      <c r="I187" s="204"/>
      <c r="J187" s="199"/>
      <c r="K187" s="199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182</v>
      </c>
      <c r="AU187" s="209" t="s">
        <v>84</v>
      </c>
      <c r="AV187" s="12" t="s">
        <v>84</v>
      </c>
      <c r="AW187" s="12" t="s">
        <v>31</v>
      </c>
      <c r="AX187" s="12" t="s">
        <v>75</v>
      </c>
      <c r="AY187" s="209" t="s">
        <v>175</v>
      </c>
    </row>
    <row r="188" spans="1:65" s="14" customFormat="1" ht="11.25">
      <c r="B188" s="223"/>
      <c r="C188" s="224"/>
      <c r="D188" s="200" t="s">
        <v>182</v>
      </c>
      <c r="E188" s="225" t="s">
        <v>1</v>
      </c>
      <c r="F188" s="226" t="s">
        <v>253</v>
      </c>
      <c r="G188" s="224"/>
      <c r="H188" s="227">
        <v>18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AT188" s="233" t="s">
        <v>182</v>
      </c>
      <c r="AU188" s="233" t="s">
        <v>84</v>
      </c>
      <c r="AV188" s="14" t="s">
        <v>181</v>
      </c>
      <c r="AW188" s="14" t="s">
        <v>31</v>
      </c>
      <c r="AX188" s="14" t="s">
        <v>82</v>
      </c>
      <c r="AY188" s="233" t="s">
        <v>175</v>
      </c>
    </row>
    <row r="189" spans="1:65" s="2" customFormat="1" ht="21.75" customHeight="1">
      <c r="A189" s="34"/>
      <c r="B189" s="35"/>
      <c r="C189" s="239" t="s">
        <v>209</v>
      </c>
      <c r="D189" s="239" t="s">
        <v>377</v>
      </c>
      <c r="E189" s="240" t="s">
        <v>418</v>
      </c>
      <c r="F189" s="241" t="s">
        <v>419</v>
      </c>
      <c r="G189" s="242" t="s">
        <v>315</v>
      </c>
      <c r="H189" s="243">
        <v>18</v>
      </c>
      <c r="I189" s="244"/>
      <c r="J189" s="245">
        <f>ROUND(I189*H189,2)</f>
        <v>0</v>
      </c>
      <c r="K189" s="241" t="s">
        <v>1</v>
      </c>
      <c r="L189" s="39"/>
      <c r="M189" s="246" t="s">
        <v>1</v>
      </c>
      <c r="N189" s="247" t="s">
        <v>40</v>
      </c>
      <c r="O189" s="71"/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6" t="s">
        <v>181</v>
      </c>
      <c r="AT189" s="196" t="s">
        <v>377</v>
      </c>
      <c r="AU189" s="196" t="s">
        <v>84</v>
      </c>
      <c r="AY189" s="17" t="s">
        <v>175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7" t="s">
        <v>82</v>
      </c>
      <c r="BK189" s="197">
        <f>ROUND(I189*H189,2)</f>
        <v>0</v>
      </c>
      <c r="BL189" s="17" t="s">
        <v>181</v>
      </c>
      <c r="BM189" s="196" t="s">
        <v>299</v>
      </c>
    </row>
    <row r="190" spans="1:65" s="13" customFormat="1" ht="11.25">
      <c r="B190" s="213"/>
      <c r="C190" s="214"/>
      <c r="D190" s="200" t="s">
        <v>182</v>
      </c>
      <c r="E190" s="215" t="s">
        <v>1</v>
      </c>
      <c r="F190" s="216" t="s">
        <v>824</v>
      </c>
      <c r="G190" s="214"/>
      <c r="H190" s="215" t="s">
        <v>1</v>
      </c>
      <c r="I190" s="217"/>
      <c r="J190" s="214"/>
      <c r="K190" s="214"/>
      <c r="L190" s="218"/>
      <c r="M190" s="219"/>
      <c r="N190" s="220"/>
      <c r="O190" s="220"/>
      <c r="P190" s="220"/>
      <c r="Q190" s="220"/>
      <c r="R190" s="220"/>
      <c r="S190" s="220"/>
      <c r="T190" s="221"/>
      <c r="AT190" s="222" t="s">
        <v>182</v>
      </c>
      <c r="AU190" s="222" t="s">
        <v>84</v>
      </c>
      <c r="AV190" s="13" t="s">
        <v>82</v>
      </c>
      <c r="AW190" s="13" t="s">
        <v>31</v>
      </c>
      <c r="AX190" s="13" t="s">
        <v>75</v>
      </c>
      <c r="AY190" s="222" t="s">
        <v>175</v>
      </c>
    </row>
    <row r="191" spans="1:65" s="12" customFormat="1" ht="11.25">
      <c r="B191" s="198"/>
      <c r="C191" s="199"/>
      <c r="D191" s="200" t="s">
        <v>182</v>
      </c>
      <c r="E191" s="201" t="s">
        <v>1</v>
      </c>
      <c r="F191" s="202" t="s">
        <v>825</v>
      </c>
      <c r="G191" s="199"/>
      <c r="H191" s="203">
        <v>18</v>
      </c>
      <c r="I191" s="204"/>
      <c r="J191" s="199"/>
      <c r="K191" s="199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182</v>
      </c>
      <c r="AU191" s="209" t="s">
        <v>84</v>
      </c>
      <c r="AV191" s="12" t="s">
        <v>84</v>
      </c>
      <c r="AW191" s="12" t="s">
        <v>31</v>
      </c>
      <c r="AX191" s="12" t="s">
        <v>75</v>
      </c>
      <c r="AY191" s="209" t="s">
        <v>175</v>
      </c>
    </row>
    <row r="192" spans="1:65" s="14" customFormat="1" ht="11.25">
      <c r="B192" s="223"/>
      <c r="C192" s="224"/>
      <c r="D192" s="200" t="s">
        <v>182</v>
      </c>
      <c r="E192" s="225" t="s">
        <v>1</v>
      </c>
      <c r="F192" s="226" t="s">
        <v>253</v>
      </c>
      <c r="G192" s="224"/>
      <c r="H192" s="227">
        <v>18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AT192" s="233" t="s">
        <v>182</v>
      </c>
      <c r="AU192" s="233" t="s">
        <v>84</v>
      </c>
      <c r="AV192" s="14" t="s">
        <v>181</v>
      </c>
      <c r="AW192" s="14" t="s">
        <v>31</v>
      </c>
      <c r="AX192" s="14" t="s">
        <v>82</v>
      </c>
      <c r="AY192" s="233" t="s">
        <v>175</v>
      </c>
    </row>
    <row r="193" spans="1:65" s="11" customFormat="1" ht="22.9" customHeight="1">
      <c r="B193" s="170"/>
      <c r="C193" s="171"/>
      <c r="D193" s="172" t="s">
        <v>74</v>
      </c>
      <c r="E193" s="258" t="s">
        <v>187</v>
      </c>
      <c r="F193" s="258" t="s">
        <v>702</v>
      </c>
      <c r="G193" s="171"/>
      <c r="H193" s="171"/>
      <c r="I193" s="174"/>
      <c r="J193" s="259">
        <f>BK193</f>
        <v>0</v>
      </c>
      <c r="K193" s="171"/>
      <c r="L193" s="176"/>
      <c r="M193" s="177"/>
      <c r="N193" s="178"/>
      <c r="O193" s="178"/>
      <c r="P193" s="179">
        <f>SUM(P194:P209)</f>
        <v>0</v>
      </c>
      <c r="Q193" s="178"/>
      <c r="R193" s="179">
        <f>SUM(R194:R209)</f>
        <v>0</v>
      </c>
      <c r="S193" s="178"/>
      <c r="T193" s="180">
        <f>SUM(T194:T209)</f>
        <v>0</v>
      </c>
      <c r="AR193" s="181" t="s">
        <v>82</v>
      </c>
      <c r="AT193" s="182" t="s">
        <v>74</v>
      </c>
      <c r="AU193" s="182" t="s">
        <v>82</v>
      </c>
      <c r="AY193" s="181" t="s">
        <v>175</v>
      </c>
      <c r="BK193" s="183">
        <f>SUM(BK194:BK209)</f>
        <v>0</v>
      </c>
    </row>
    <row r="194" spans="1:65" s="2" customFormat="1" ht="24.2" customHeight="1">
      <c r="A194" s="34"/>
      <c r="B194" s="35"/>
      <c r="C194" s="239" t="s">
        <v>300</v>
      </c>
      <c r="D194" s="239" t="s">
        <v>377</v>
      </c>
      <c r="E194" s="240" t="s">
        <v>826</v>
      </c>
      <c r="F194" s="241" t="s">
        <v>827</v>
      </c>
      <c r="G194" s="242" t="s">
        <v>179</v>
      </c>
      <c r="H194" s="243">
        <v>64</v>
      </c>
      <c r="I194" s="244"/>
      <c r="J194" s="245">
        <f>ROUND(I194*H194,2)</f>
        <v>0</v>
      </c>
      <c r="K194" s="241" t="s">
        <v>1</v>
      </c>
      <c r="L194" s="39"/>
      <c r="M194" s="246" t="s">
        <v>1</v>
      </c>
      <c r="N194" s="247" t="s">
        <v>40</v>
      </c>
      <c r="O194" s="71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6" t="s">
        <v>181</v>
      </c>
      <c r="AT194" s="196" t="s">
        <v>377</v>
      </c>
      <c r="AU194" s="196" t="s">
        <v>84</v>
      </c>
      <c r="AY194" s="17" t="s">
        <v>175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7" t="s">
        <v>82</v>
      </c>
      <c r="BK194" s="197">
        <f>ROUND(I194*H194,2)</f>
        <v>0</v>
      </c>
      <c r="BL194" s="17" t="s">
        <v>181</v>
      </c>
      <c r="BM194" s="196" t="s">
        <v>301</v>
      </c>
    </row>
    <row r="195" spans="1:65" s="13" customFormat="1" ht="11.25">
      <c r="B195" s="213"/>
      <c r="C195" s="214"/>
      <c r="D195" s="200" t="s">
        <v>182</v>
      </c>
      <c r="E195" s="215" t="s">
        <v>1</v>
      </c>
      <c r="F195" s="216" t="s">
        <v>179</v>
      </c>
      <c r="G195" s="214"/>
      <c r="H195" s="215" t="s">
        <v>1</v>
      </c>
      <c r="I195" s="217"/>
      <c r="J195" s="214"/>
      <c r="K195" s="214"/>
      <c r="L195" s="218"/>
      <c r="M195" s="219"/>
      <c r="N195" s="220"/>
      <c r="O195" s="220"/>
      <c r="P195" s="220"/>
      <c r="Q195" s="220"/>
      <c r="R195" s="220"/>
      <c r="S195" s="220"/>
      <c r="T195" s="221"/>
      <c r="AT195" s="222" t="s">
        <v>182</v>
      </c>
      <c r="AU195" s="222" t="s">
        <v>84</v>
      </c>
      <c r="AV195" s="13" t="s">
        <v>82</v>
      </c>
      <c r="AW195" s="13" t="s">
        <v>31</v>
      </c>
      <c r="AX195" s="13" t="s">
        <v>75</v>
      </c>
      <c r="AY195" s="222" t="s">
        <v>175</v>
      </c>
    </row>
    <row r="196" spans="1:65" s="12" customFormat="1" ht="11.25">
      <c r="B196" s="198"/>
      <c r="C196" s="199"/>
      <c r="D196" s="200" t="s">
        <v>182</v>
      </c>
      <c r="E196" s="201" t="s">
        <v>1</v>
      </c>
      <c r="F196" s="202" t="s">
        <v>828</v>
      </c>
      <c r="G196" s="199"/>
      <c r="H196" s="203">
        <v>64</v>
      </c>
      <c r="I196" s="204"/>
      <c r="J196" s="199"/>
      <c r="K196" s="199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182</v>
      </c>
      <c r="AU196" s="209" t="s">
        <v>84</v>
      </c>
      <c r="AV196" s="12" t="s">
        <v>84</v>
      </c>
      <c r="AW196" s="12" t="s">
        <v>31</v>
      </c>
      <c r="AX196" s="12" t="s">
        <v>75</v>
      </c>
      <c r="AY196" s="209" t="s">
        <v>175</v>
      </c>
    </row>
    <row r="197" spans="1:65" s="14" customFormat="1" ht="11.25">
      <c r="B197" s="223"/>
      <c r="C197" s="224"/>
      <c r="D197" s="200" t="s">
        <v>182</v>
      </c>
      <c r="E197" s="225" t="s">
        <v>1</v>
      </c>
      <c r="F197" s="226" t="s">
        <v>253</v>
      </c>
      <c r="G197" s="224"/>
      <c r="H197" s="227">
        <v>64</v>
      </c>
      <c r="I197" s="228"/>
      <c r="J197" s="224"/>
      <c r="K197" s="224"/>
      <c r="L197" s="229"/>
      <c r="M197" s="230"/>
      <c r="N197" s="231"/>
      <c r="O197" s="231"/>
      <c r="P197" s="231"/>
      <c r="Q197" s="231"/>
      <c r="R197" s="231"/>
      <c r="S197" s="231"/>
      <c r="T197" s="232"/>
      <c r="AT197" s="233" t="s">
        <v>182</v>
      </c>
      <c r="AU197" s="233" t="s">
        <v>84</v>
      </c>
      <c r="AV197" s="14" t="s">
        <v>181</v>
      </c>
      <c r="AW197" s="14" t="s">
        <v>31</v>
      </c>
      <c r="AX197" s="14" t="s">
        <v>82</v>
      </c>
      <c r="AY197" s="233" t="s">
        <v>175</v>
      </c>
    </row>
    <row r="198" spans="1:65" s="2" customFormat="1" ht="37.9" customHeight="1">
      <c r="A198" s="34"/>
      <c r="B198" s="35"/>
      <c r="C198" s="239" t="s">
        <v>213</v>
      </c>
      <c r="D198" s="239" t="s">
        <v>377</v>
      </c>
      <c r="E198" s="240" t="s">
        <v>817</v>
      </c>
      <c r="F198" s="241" t="s">
        <v>818</v>
      </c>
      <c r="G198" s="242" t="s">
        <v>283</v>
      </c>
      <c r="H198" s="243">
        <v>24</v>
      </c>
      <c r="I198" s="244"/>
      <c r="J198" s="245">
        <f>ROUND(I198*H198,2)</f>
        <v>0</v>
      </c>
      <c r="K198" s="241" t="s">
        <v>1</v>
      </c>
      <c r="L198" s="39"/>
      <c r="M198" s="246" t="s">
        <v>1</v>
      </c>
      <c r="N198" s="247" t="s">
        <v>40</v>
      </c>
      <c r="O198" s="71"/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6" t="s">
        <v>181</v>
      </c>
      <c r="AT198" s="196" t="s">
        <v>377</v>
      </c>
      <c r="AU198" s="196" t="s">
        <v>84</v>
      </c>
      <c r="AY198" s="17" t="s">
        <v>175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7" t="s">
        <v>82</v>
      </c>
      <c r="BK198" s="197">
        <f>ROUND(I198*H198,2)</f>
        <v>0</v>
      </c>
      <c r="BL198" s="17" t="s">
        <v>181</v>
      </c>
      <c r="BM198" s="196" t="s">
        <v>305</v>
      </c>
    </row>
    <row r="199" spans="1:65" s="13" customFormat="1" ht="11.25">
      <c r="B199" s="213"/>
      <c r="C199" s="214"/>
      <c r="D199" s="200" t="s">
        <v>182</v>
      </c>
      <c r="E199" s="215" t="s">
        <v>1</v>
      </c>
      <c r="F199" s="216" t="s">
        <v>819</v>
      </c>
      <c r="G199" s="214"/>
      <c r="H199" s="215" t="s">
        <v>1</v>
      </c>
      <c r="I199" s="217"/>
      <c r="J199" s="214"/>
      <c r="K199" s="214"/>
      <c r="L199" s="218"/>
      <c r="M199" s="219"/>
      <c r="N199" s="220"/>
      <c r="O199" s="220"/>
      <c r="P199" s="220"/>
      <c r="Q199" s="220"/>
      <c r="R199" s="220"/>
      <c r="S199" s="220"/>
      <c r="T199" s="221"/>
      <c r="AT199" s="222" t="s">
        <v>182</v>
      </c>
      <c r="AU199" s="222" t="s">
        <v>84</v>
      </c>
      <c r="AV199" s="13" t="s">
        <v>82</v>
      </c>
      <c r="AW199" s="13" t="s">
        <v>31</v>
      </c>
      <c r="AX199" s="13" t="s">
        <v>75</v>
      </c>
      <c r="AY199" s="222" t="s">
        <v>175</v>
      </c>
    </row>
    <row r="200" spans="1:65" s="12" customFormat="1" ht="11.25">
      <c r="B200" s="198"/>
      <c r="C200" s="199"/>
      <c r="D200" s="200" t="s">
        <v>182</v>
      </c>
      <c r="E200" s="201" t="s">
        <v>1</v>
      </c>
      <c r="F200" s="202" t="s">
        <v>829</v>
      </c>
      <c r="G200" s="199"/>
      <c r="H200" s="203">
        <v>24</v>
      </c>
      <c r="I200" s="204"/>
      <c r="J200" s="199"/>
      <c r="K200" s="199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182</v>
      </c>
      <c r="AU200" s="209" t="s">
        <v>84</v>
      </c>
      <c r="AV200" s="12" t="s">
        <v>84</v>
      </c>
      <c r="AW200" s="12" t="s">
        <v>31</v>
      </c>
      <c r="AX200" s="12" t="s">
        <v>75</v>
      </c>
      <c r="AY200" s="209" t="s">
        <v>175</v>
      </c>
    </row>
    <row r="201" spans="1:65" s="14" customFormat="1" ht="11.25">
      <c r="B201" s="223"/>
      <c r="C201" s="224"/>
      <c r="D201" s="200" t="s">
        <v>182</v>
      </c>
      <c r="E201" s="225" t="s">
        <v>1</v>
      </c>
      <c r="F201" s="226" t="s">
        <v>253</v>
      </c>
      <c r="G201" s="224"/>
      <c r="H201" s="227">
        <v>24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AT201" s="233" t="s">
        <v>182</v>
      </c>
      <c r="AU201" s="233" t="s">
        <v>84</v>
      </c>
      <c r="AV201" s="14" t="s">
        <v>181</v>
      </c>
      <c r="AW201" s="14" t="s">
        <v>31</v>
      </c>
      <c r="AX201" s="14" t="s">
        <v>82</v>
      </c>
      <c r="AY201" s="233" t="s">
        <v>175</v>
      </c>
    </row>
    <row r="202" spans="1:65" s="2" customFormat="1" ht="24.2" customHeight="1">
      <c r="A202" s="34"/>
      <c r="B202" s="35"/>
      <c r="C202" s="239" t="s">
        <v>308</v>
      </c>
      <c r="D202" s="239" t="s">
        <v>377</v>
      </c>
      <c r="E202" s="240" t="s">
        <v>830</v>
      </c>
      <c r="F202" s="241" t="s">
        <v>831</v>
      </c>
      <c r="G202" s="242" t="s">
        <v>315</v>
      </c>
      <c r="H202" s="243">
        <v>3.84</v>
      </c>
      <c r="I202" s="244"/>
      <c r="J202" s="245">
        <f>ROUND(I202*H202,2)</f>
        <v>0</v>
      </c>
      <c r="K202" s="241" t="s">
        <v>1</v>
      </c>
      <c r="L202" s="39"/>
      <c r="M202" s="246" t="s">
        <v>1</v>
      </c>
      <c r="N202" s="247" t="s">
        <v>40</v>
      </c>
      <c r="O202" s="71"/>
      <c r="P202" s="194">
        <f>O202*H202</f>
        <v>0</v>
      </c>
      <c r="Q202" s="194">
        <v>0</v>
      </c>
      <c r="R202" s="194">
        <f>Q202*H202</f>
        <v>0</v>
      </c>
      <c r="S202" s="194">
        <v>0</v>
      </c>
      <c r="T202" s="19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6" t="s">
        <v>181</v>
      </c>
      <c r="AT202" s="196" t="s">
        <v>377</v>
      </c>
      <c r="AU202" s="196" t="s">
        <v>84</v>
      </c>
      <c r="AY202" s="17" t="s">
        <v>175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7" t="s">
        <v>82</v>
      </c>
      <c r="BK202" s="197">
        <f>ROUND(I202*H202,2)</f>
        <v>0</v>
      </c>
      <c r="BL202" s="17" t="s">
        <v>181</v>
      </c>
      <c r="BM202" s="196" t="s">
        <v>311</v>
      </c>
    </row>
    <row r="203" spans="1:65" s="13" customFormat="1" ht="11.25">
      <c r="B203" s="213"/>
      <c r="C203" s="214"/>
      <c r="D203" s="200" t="s">
        <v>182</v>
      </c>
      <c r="E203" s="215" t="s">
        <v>1</v>
      </c>
      <c r="F203" s="216" t="s">
        <v>824</v>
      </c>
      <c r="G203" s="214"/>
      <c r="H203" s="215" t="s">
        <v>1</v>
      </c>
      <c r="I203" s="217"/>
      <c r="J203" s="214"/>
      <c r="K203" s="214"/>
      <c r="L203" s="218"/>
      <c r="M203" s="219"/>
      <c r="N203" s="220"/>
      <c r="O203" s="220"/>
      <c r="P203" s="220"/>
      <c r="Q203" s="220"/>
      <c r="R203" s="220"/>
      <c r="S203" s="220"/>
      <c r="T203" s="221"/>
      <c r="AT203" s="222" t="s">
        <v>182</v>
      </c>
      <c r="AU203" s="222" t="s">
        <v>84</v>
      </c>
      <c r="AV203" s="13" t="s">
        <v>82</v>
      </c>
      <c r="AW203" s="13" t="s">
        <v>31</v>
      </c>
      <c r="AX203" s="13" t="s">
        <v>75</v>
      </c>
      <c r="AY203" s="222" t="s">
        <v>175</v>
      </c>
    </row>
    <row r="204" spans="1:65" s="12" customFormat="1" ht="11.25">
      <c r="B204" s="198"/>
      <c r="C204" s="199"/>
      <c r="D204" s="200" t="s">
        <v>182</v>
      </c>
      <c r="E204" s="201" t="s">
        <v>1</v>
      </c>
      <c r="F204" s="202" t="s">
        <v>832</v>
      </c>
      <c r="G204" s="199"/>
      <c r="H204" s="203">
        <v>3.84</v>
      </c>
      <c r="I204" s="204"/>
      <c r="J204" s="199"/>
      <c r="K204" s="199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182</v>
      </c>
      <c r="AU204" s="209" t="s">
        <v>84</v>
      </c>
      <c r="AV204" s="12" t="s">
        <v>84</v>
      </c>
      <c r="AW204" s="12" t="s">
        <v>31</v>
      </c>
      <c r="AX204" s="12" t="s">
        <v>75</v>
      </c>
      <c r="AY204" s="209" t="s">
        <v>175</v>
      </c>
    </row>
    <row r="205" spans="1:65" s="14" customFormat="1" ht="11.25">
      <c r="B205" s="223"/>
      <c r="C205" s="224"/>
      <c r="D205" s="200" t="s">
        <v>182</v>
      </c>
      <c r="E205" s="225" t="s">
        <v>1</v>
      </c>
      <c r="F205" s="226" t="s">
        <v>253</v>
      </c>
      <c r="G205" s="224"/>
      <c r="H205" s="227">
        <v>3.84</v>
      </c>
      <c r="I205" s="228"/>
      <c r="J205" s="224"/>
      <c r="K205" s="224"/>
      <c r="L205" s="229"/>
      <c r="M205" s="230"/>
      <c r="N205" s="231"/>
      <c r="O205" s="231"/>
      <c r="P205" s="231"/>
      <c r="Q205" s="231"/>
      <c r="R205" s="231"/>
      <c r="S205" s="231"/>
      <c r="T205" s="232"/>
      <c r="AT205" s="233" t="s">
        <v>182</v>
      </c>
      <c r="AU205" s="233" t="s">
        <v>84</v>
      </c>
      <c r="AV205" s="14" t="s">
        <v>181</v>
      </c>
      <c r="AW205" s="14" t="s">
        <v>31</v>
      </c>
      <c r="AX205" s="14" t="s">
        <v>82</v>
      </c>
      <c r="AY205" s="233" t="s">
        <v>175</v>
      </c>
    </row>
    <row r="206" spans="1:65" s="2" customFormat="1" ht="21.75" customHeight="1">
      <c r="A206" s="34"/>
      <c r="B206" s="35"/>
      <c r="C206" s="239" t="s">
        <v>218</v>
      </c>
      <c r="D206" s="239" t="s">
        <v>377</v>
      </c>
      <c r="E206" s="240" t="s">
        <v>418</v>
      </c>
      <c r="F206" s="241" t="s">
        <v>419</v>
      </c>
      <c r="G206" s="242" t="s">
        <v>315</v>
      </c>
      <c r="H206" s="243">
        <v>3.84</v>
      </c>
      <c r="I206" s="244"/>
      <c r="J206" s="245">
        <f>ROUND(I206*H206,2)</f>
        <v>0</v>
      </c>
      <c r="K206" s="241" t="s">
        <v>1</v>
      </c>
      <c r="L206" s="39"/>
      <c r="M206" s="246" t="s">
        <v>1</v>
      </c>
      <c r="N206" s="247" t="s">
        <v>40</v>
      </c>
      <c r="O206" s="71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6" t="s">
        <v>181</v>
      </c>
      <c r="AT206" s="196" t="s">
        <v>377</v>
      </c>
      <c r="AU206" s="196" t="s">
        <v>84</v>
      </c>
      <c r="AY206" s="17" t="s">
        <v>175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7" t="s">
        <v>82</v>
      </c>
      <c r="BK206" s="197">
        <f>ROUND(I206*H206,2)</f>
        <v>0</v>
      </c>
      <c r="BL206" s="17" t="s">
        <v>181</v>
      </c>
      <c r="BM206" s="196" t="s">
        <v>316</v>
      </c>
    </row>
    <row r="207" spans="1:65" s="13" customFormat="1" ht="11.25">
      <c r="B207" s="213"/>
      <c r="C207" s="214"/>
      <c r="D207" s="200" t="s">
        <v>182</v>
      </c>
      <c r="E207" s="215" t="s">
        <v>1</v>
      </c>
      <c r="F207" s="216" t="s">
        <v>824</v>
      </c>
      <c r="G207" s="214"/>
      <c r="H207" s="215" t="s">
        <v>1</v>
      </c>
      <c r="I207" s="217"/>
      <c r="J207" s="214"/>
      <c r="K207" s="214"/>
      <c r="L207" s="218"/>
      <c r="M207" s="219"/>
      <c r="N207" s="220"/>
      <c r="O207" s="220"/>
      <c r="P207" s="220"/>
      <c r="Q207" s="220"/>
      <c r="R207" s="220"/>
      <c r="S207" s="220"/>
      <c r="T207" s="221"/>
      <c r="AT207" s="222" t="s">
        <v>182</v>
      </c>
      <c r="AU207" s="222" t="s">
        <v>84</v>
      </c>
      <c r="AV207" s="13" t="s">
        <v>82</v>
      </c>
      <c r="AW207" s="13" t="s">
        <v>31</v>
      </c>
      <c r="AX207" s="13" t="s">
        <v>75</v>
      </c>
      <c r="AY207" s="222" t="s">
        <v>175</v>
      </c>
    </row>
    <row r="208" spans="1:65" s="12" customFormat="1" ht="11.25">
      <c r="B208" s="198"/>
      <c r="C208" s="199"/>
      <c r="D208" s="200" t="s">
        <v>182</v>
      </c>
      <c r="E208" s="201" t="s">
        <v>1</v>
      </c>
      <c r="F208" s="202" t="s">
        <v>832</v>
      </c>
      <c r="G208" s="199"/>
      <c r="H208" s="203">
        <v>3.84</v>
      </c>
      <c r="I208" s="204"/>
      <c r="J208" s="199"/>
      <c r="K208" s="199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182</v>
      </c>
      <c r="AU208" s="209" t="s">
        <v>84</v>
      </c>
      <c r="AV208" s="12" t="s">
        <v>84</v>
      </c>
      <c r="AW208" s="12" t="s">
        <v>31</v>
      </c>
      <c r="AX208" s="12" t="s">
        <v>75</v>
      </c>
      <c r="AY208" s="209" t="s">
        <v>175</v>
      </c>
    </row>
    <row r="209" spans="1:65" s="14" customFormat="1" ht="11.25">
      <c r="B209" s="223"/>
      <c r="C209" s="224"/>
      <c r="D209" s="200" t="s">
        <v>182</v>
      </c>
      <c r="E209" s="225" t="s">
        <v>1</v>
      </c>
      <c r="F209" s="226" t="s">
        <v>253</v>
      </c>
      <c r="G209" s="224"/>
      <c r="H209" s="227">
        <v>3.84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AT209" s="233" t="s">
        <v>182</v>
      </c>
      <c r="AU209" s="233" t="s">
        <v>84</v>
      </c>
      <c r="AV209" s="14" t="s">
        <v>181</v>
      </c>
      <c r="AW209" s="14" t="s">
        <v>31</v>
      </c>
      <c r="AX209" s="14" t="s">
        <v>82</v>
      </c>
      <c r="AY209" s="233" t="s">
        <v>175</v>
      </c>
    </row>
    <row r="210" spans="1:65" s="11" customFormat="1" ht="22.9" customHeight="1">
      <c r="B210" s="170"/>
      <c r="C210" s="171"/>
      <c r="D210" s="172" t="s">
        <v>74</v>
      </c>
      <c r="E210" s="258" t="s">
        <v>201</v>
      </c>
      <c r="F210" s="258" t="s">
        <v>291</v>
      </c>
      <c r="G210" s="171"/>
      <c r="H210" s="171"/>
      <c r="I210" s="174"/>
      <c r="J210" s="259">
        <f>BK210</f>
        <v>0</v>
      </c>
      <c r="K210" s="171"/>
      <c r="L210" s="176"/>
      <c r="M210" s="177"/>
      <c r="N210" s="178"/>
      <c r="O210" s="178"/>
      <c r="P210" s="179">
        <f>SUM(P211:P235)</f>
        <v>0</v>
      </c>
      <c r="Q210" s="178"/>
      <c r="R210" s="179">
        <f>SUM(R211:R235)</f>
        <v>0</v>
      </c>
      <c r="S210" s="178"/>
      <c r="T210" s="180">
        <f>SUM(T211:T235)</f>
        <v>0</v>
      </c>
      <c r="AR210" s="181" t="s">
        <v>82</v>
      </c>
      <c r="AT210" s="182" t="s">
        <v>74</v>
      </c>
      <c r="AU210" s="182" t="s">
        <v>82</v>
      </c>
      <c r="AY210" s="181" t="s">
        <v>175</v>
      </c>
      <c r="BK210" s="183">
        <f>SUM(BK211:BK235)</f>
        <v>0</v>
      </c>
    </row>
    <row r="211" spans="1:65" s="2" customFormat="1" ht="24.2" customHeight="1">
      <c r="A211" s="34"/>
      <c r="B211" s="35"/>
      <c r="C211" s="239" t="s">
        <v>319</v>
      </c>
      <c r="D211" s="239" t="s">
        <v>377</v>
      </c>
      <c r="E211" s="240" t="s">
        <v>808</v>
      </c>
      <c r="F211" s="241" t="s">
        <v>809</v>
      </c>
      <c r="G211" s="242" t="s">
        <v>179</v>
      </c>
      <c r="H211" s="243">
        <v>139</v>
      </c>
      <c r="I211" s="244"/>
      <c r="J211" s="245">
        <f>ROUND(I211*H211,2)</f>
        <v>0</v>
      </c>
      <c r="K211" s="241" t="s">
        <v>1</v>
      </c>
      <c r="L211" s="39"/>
      <c r="M211" s="246" t="s">
        <v>1</v>
      </c>
      <c r="N211" s="247" t="s">
        <v>40</v>
      </c>
      <c r="O211" s="71"/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6" t="s">
        <v>181</v>
      </c>
      <c r="AT211" s="196" t="s">
        <v>377</v>
      </c>
      <c r="AU211" s="196" t="s">
        <v>84</v>
      </c>
      <c r="AY211" s="17" t="s">
        <v>175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7" t="s">
        <v>82</v>
      </c>
      <c r="BK211" s="197">
        <f>ROUND(I211*H211,2)</f>
        <v>0</v>
      </c>
      <c r="BL211" s="17" t="s">
        <v>181</v>
      </c>
      <c r="BM211" s="196" t="s">
        <v>322</v>
      </c>
    </row>
    <row r="212" spans="1:65" s="13" customFormat="1" ht="11.25">
      <c r="B212" s="213"/>
      <c r="C212" s="214"/>
      <c r="D212" s="200" t="s">
        <v>182</v>
      </c>
      <c r="E212" s="215" t="s">
        <v>1</v>
      </c>
      <c r="F212" s="216" t="s">
        <v>179</v>
      </c>
      <c r="G212" s="214"/>
      <c r="H212" s="215" t="s">
        <v>1</v>
      </c>
      <c r="I212" s="217"/>
      <c r="J212" s="214"/>
      <c r="K212" s="214"/>
      <c r="L212" s="218"/>
      <c r="M212" s="219"/>
      <c r="N212" s="220"/>
      <c r="O212" s="220"/>
      <c r="P212" s="220"/>
      <c r="Q212" s="220"/>
      <c r="R212" s="220"/>
      <c r="S212" s="220"/>
      <c r="T212" s="221"/>
      <c r="AT212" s="222" t="s">
        <v>182</v>
      </c>
      <c r="AU212" s="222" t="s">
        <v>84</v>
      </c>
      <c r="AV212" s="13" t="s">
        <v>82</v>
      </c>
      <c r="AW212" s="13" t="s">
        <v>31</v>
      </c>
      <c r="AX212" s="13" t="s">
        <v>75</v>
      </c>
      <c r="AY212" s="222" t="s">
        <v>175</v>
      </c>
    </row>
    <row r="213" spans="1:65" s="12" customFormat="1" ht="11.25">
      <c r="B213" s="198"/>
      <c r="C213" s="199"/>
      <c r="D213" s="200" t="s">
        <v>182</v>
      </c>
      <c r="E213" s="201" t="s">
        <v>1</v>
      </c>
      <c r="F213" s="202" t="s">
        <v>833</v>
      </c>
      <c r="G213" s="199"/>
      <c r="H213" s="203">
        <v>139</v>
      </c>
      <c r="I213" s="204"/>
      <c r="J213" s="199"/>
      <c r="K213" s="199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182</v>
      </c>
      <c r="AU213" s="209" t="s">
        <v>84</v>
      </c>
      <c r="AV213" s="12" t="s">
        <v>84</v>
      </c>
      <c r="AW213" s="12" t="s">
        <v>31</v>
      </c>
      <c r="AX213" s="12" t="s">
        <v>75</v>
      </c>
      <c r="AY213" s="209" t="s">
        <v>175</v>
      </c>
    </row>
    <row r="214" spans="1:65" s="14" customFormat="1" ht="11.25">
      <c r="B214" s="223"/>
      <c r="C214" s="224"/>
      <c r="D214" s="200" t="s">
        <v>182</v>
      </c>
      <c r="E214" s="225" t="s">
        <v>1</v>
      </c>
      <c r="F214" s="226" t="s">
        <v>253</v>
      </c>
      <c r="G214" s="224"/>
      <c r="H214" s="227">
        <v>139</v>
      </c>
      <c r="I214" s="228"/>
      <c r="J214" s="224"/>
      <c r="K214" s="224"/>
      <c r="L214" s="229"/>
      <c r="M214" s="230"/>
      <c r="N214" s="231"/>
      <c r="O214" s="231"/>
      <c r="P214" s="231"/>
      <c r="Q214" s="231"/>
      <c r="R214" s="231"/>
      <c r="S214" s="231"/>
      <c r="T214" s="232"/>
      <c r="AT214" s="233" t="s">
        <v>182</v>
      </c>
      <c r="AU214" s="233" t="s">
        <v>84</v>
      </c>
      <c r="AV214" s="14" t="s">
        <v>181</v>
      </c>
      <c r="AW214" s="14" t="s">
        <v>31</v>
      </c>
      <c r="AX214" s="14" t="s">
        <v>82</v>
      </c>
      <c r="AY214" s="233" t="s">
        <v>175</v>
      </c>
    </row>
    <row r="215" spans="1:65" s="2" customFormat="1" ht="16.5" customHeight="1">
      <c r="A215" s="34"/>
      <c r="B215" s="35"/>
      <c r="C215" s="239" t="s">
        <v>222</v>
      </c>
      <c r="D215" s="239" t="s">
        <v>377</v>
      </c>
      <c r="E215" s="240" t="s">
        <v>811</v>
      </c>
      <c r="F215" s="241" t="s">
        <v>812</v>
      </c>
      <c r="G215" s="242" t="s">
        <v>179</v>
      </c>
      <c r="H215" s="243">
        <v>139</v>
      </c>
      <c r="I215" s="244"/>
      <c r="J215" s="245">
        <f>ROUND(I215*H215,2)</f>
        <v>0</v>
      </c>
      <c r="K215" s="241" t="s">
        <v>1</v>
      </c>
      <c r="L215" s="39"/>
      <c r="M215" s="246" t="s">
        <v>1</v>
      </c>
      <c r="N215" s="247" t="s">
        <v>40</v>
      </c>
      <c r="O215" s="71"/>
      <c r="P215" s="194">
        <f>O215*H215</f>
        <v>0</v>
      </c>
      <c r="Q215" s="194">
        <v>0</v>
      </c>
      <c r="R215" s="194">
        <f>Q215*H215</f>
        <v>0</v>
      </c>
      <c r="S215" s="194">
        <v>0</v>
      </c>
      <c r="T215" s="19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6" t="s">
        <v>181</v>
      </c>
      <c r="AT215" s="196" t="s">
        <v>377</v>
      </c>
      <c r="AU215" s="196" t="s">
        <v>84</v>
      </c>
      <c r="AY215" s="17" t="s">
        <v>175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7" t="s">
        <v>82</v>
      </c>
      <c r="BK215" s="197">
        <f>ROUND(I215*H215,2)</f>
        <v>0</v>
      </c>
      <c r="BL215" s="17" t="s">
        <v>181</v>
      </c>
      <c r="BM215" s="196" t="s">
        <v>328</v>
      </c>
    </row>
    <row r="216" spans="1:65" s="13" customFormat="1" ht="11.25">
      <c r="B216" s="213"/>
      <c r="C216" s="214"/>
      <c r="D216" s="200" t="s">
        <v>182</v>
      </c>
      <c r="E216" s="215" t="s">
        <v>1</v>
      </c>
      <c r="F216" s="216" t="s">
        <v>179</v>
      </c>
      <c r="G216" s="214"/>
      <c r="H216" s="215" t="s">
        <v>1</v>
      </c>
      <c r="I216" s="217"/>
      <c r="J216" s="214"/>
      <c r="K216" s="214"/>
      <c r="L216" s="218"/>
      <c r="M216" s="219"/>
      <c r="N216" s="220"/>
      <c r="O216" s="220"/>
      <c r="P216" s="220"/>
      <c r="Q216" s="220"/>
      <c r="R216" s="220"/>
      <c r="S216" s="220"/>
      <c r="T216" s="221"/>
      <c r="AT216" s="222" t="s">
        <v>182</v>
      </c>
      <c r="AU216" s="222" t="s">
        <v>84</v>
      </c>
      <c r="AV216" s="13" t="s">
        <v>82</v>
      </c>
      <c r="AW216" s="13" t="s">
        <v>31</v>
      </c>
      <c r="AX216" s="13" t="s">
        <v>75</v>
      </c>
      <c r="AY216" s="222" t="s">
        <v>175</v>
      </c>
    </row>
    <row r="217" spans="1:65" s="12" customFormat="1" ht="11.25">
      <c r="B217" s="198"/>
      <c r="C217" s="199"/>
      <c r="D217" s="200" t="s">
        <v>182</v>
      </c>
      <c r="E217" s="201" t="s">
        <v>1</v>
      </c>
      <c r="F217" s="202" t="s">
        <v>833</v>
      </c>
      <c r="G217" s="199"/>
      <c r="H217" s="203">
        <v>139</v>
      </c>
      <c r="I217" s="204"/>
      <c r="J217" s="199"/>
      <c r="K217" s="199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182</v>
      </c>
      <c r="AU217" s="209" t="s">
        <v>84</v>
      </c>
      <c r="AV217" s="12" t="s">
        <v>84</v>
      </c>
      <c r="AW217" s="12" t="s">
        <v>31</v>
      </c>
      <c r="AX217" s="12" t="s">
        <v>75</v>
      </c>
      <c r="AY217" s="209" t="s">
        <v>175</v>
      </c>
    </row>
    <row r="218" spans="1:65" s="14" customFormat="1" ht="11.25">
      <c r="B218" s="223"/>
      <c r="C218" s="224"/>
      <c r="D218" s="200" t="s">
        <v>182</v>
      </c>
      <c r="E218" s="225" t="s">
        <v>1</v>
      </c>
      <c r="F218" s="226" t="s">
        <v>253</v>
      </c>
      <c r="G218" s="224"/>
      <c r="H218" s="227">
        <v>139</v>
      </c>
      <c r="I218" s="228"/>
      <c r="J218" s="224"/>
      <c r="K218" s="224"/>
      <c r="L218" s="229"/>
      <c r="M218" s="230"/>
      <c r="N218" s="231"/>
      <c r="O218" s="231"/>
      <c r="P218" s="231"/>
      <c r="Q218" s="231"/>
      <c r="R218" s="231"/>
      <c r="S218" s="231"/>
      <c r="T218" s="232"/>
      <c r="AT218" s="233" t="s">
        <v>182</v>
      </c>
      <c r="AU218" s="233" t="s">
        <v>84</v>
      </c>
      <c r="AV218" s="14" t="s">
        <v>181</v>
      </c>
      <c r="AW218" s="14" t="s">
        <v>31</v>
      </c>
      <c r="AX218" s="14" t="s">
        <v>82</v>
      </c>
      <c r="AY218" s="233" t="s">
        <v>175</v>
      </c>
    </row>
    <row r="219" spans="1:65" s="2" customFormat="1" ht="16.5" customHeight="1">
      <c r="A219" s="34"/>
      <c r="B219" s="35"/>
      <c r="C219" s="239" t="s">
        <v>7</v>
      </c>
      <c r="D219" s="239" t="s">
        <v>377</v>
      </c>
      <c r="E219" s="240" t="s">
        <v>813</v>
      </c>
      <c r="F219" s="241" t="s">
        <v>814</v>
      </c>
      <c r="G219" s="242" t="s">
        <v>179</v>
      </c>
      <c r="H219" s="243">
        <v>6.95</v>
      </c>
      <c r="I219" s="244"/>
      <c r="J219" s="245">
        <f>ROUND(I219*H219,2)</f>
        <v>0</v>
      </c>
      <c r="K219" s="241" t="s">
        <v>1</v>
      </c>
      <c r="L219" s="39"/>
      <c r="M219" s="246" t="s">
        <v>1</v>
      </c>
      <c r="N219" s="247" t="s">
        <v>40</v>
      </c>
      <c r="O219" s="71"/>
      <c r="P219" s="194">
        <f>O219*H219</f>
        <v>0</v>
      </c>
      <c r="Q219" s="194">
        <v>0</v>
      </c>
      <c r="R219" s="194">
        <f>Q219*H219</f>
        <v>0</v>
      </c>
      <c r="S219" s="194">
        <v>0</v>
      </c>
      <c r="T219" s="19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6" t="s">
        <v>181</v>
      </c>
      <c r="AT219" s="196" t="s">
        <v>377</v>
      </c>
      <c r="AU219" s="196" t="s">
        <v>84</v>
      </c>
      <c r="AY219" s="17" t="s">
        <v>175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7" t="s">
        <v>82</v>
      </c>
      <c r="BK219" s="197">
        <f>ROUND(I219*H219,2)</f>
        <v>0</v>
      </c>
      <c r="BL219" s="17" t="s">
        <v>181</v>
      </c>
      <c r="BM219" s="196" t="s">
        <v>332</v>
      </c>
    </row>
    <row r="220" spans="1:65" s="13" customFormat="1" ht="11.25">
      <c r="B220" s="213"/>
      <c r="C220" s="214"/>
      <c r="D220" s="200" t="s">
        <v>182</v>
      </c>
      <c r="E220" s="215" t="s">
        <v>1</v>
      </c>
      <c r="F220" s="216" t="s">
        <v>815</v>
      </c>
      <c r="G220" s="214"/>
      <c r="H220" s="215" t="s">
        <v>1</v>
      </c>
      <c r="I220" s="217"/>
      <c r="J220" s="214"/>
      <c r="K220" s="214"/>
      <c r="L220" s="218"/>
      <c r="M220" s="219"/>
      <c r="N220" s="220"/>
      <c r="O220" s="220"/>
      <c r="P220" s="220"/>
      <c r="Q220" s="220"/>
      <c r="R220" s="220"/>
      <c r="S220" s="220"/>
      <c r="T220" s="221"/>
      <c r="AT220" s="222" t="s">
        <v>182</v>
      </c>
      <c r="AU220" s="222" t="s">
        <v>84</v>
      </c>
      <c r="AV220" s="13" t="s">
        <v>82</v>
      </c>
      <c r="AW220" s="13" t="s">
        <v>31</v>
      </c>
      <c r="AX220" s="13" t="s">
        <v>75</v>
      </c>
      <c r="AY220" s="222" t="s">
        <v>175</v>
      </c>
    </row>
    <row r="221" spans="1:65" s="12" customFormat="1" ht="11.25">
      <c r="B221" s="198"/>
      <c r="C221" s="199"/>
      <c r="D221" s="200" t="s">
        <v>182</v>
      </c>
      <c r="E221" s="201" t="s">
        <v>1</v>
      </c>
      <c r="F221" s="202" t="s">
        <v>834</v>
      </c>
      <c r="G221" s="199"/>
      <c r="H221" s="203">
        <v>6.95</v>
      </c>
      <c r="I221" s="204"/>
      <c r="J221" s="199"/>
      <c r="K221" s="199"/>
      <c r="L221" s="205"/>
      <c r="M221" s="206"/>
      <c r="N221" s="207"/>
      <c r="O221" s="207"/>
      <c r="P221" s="207"/>
      <c r="Q221" s="207"/>
      <c r="R221" s="207"/>
      <c r="S221" s="207"/>
      <c r="T221" s="208"/>
      <c r="AT221" s="209" t="s">
        <v>182</v>
      </c>
      <c r="AU221" s="209" t="s">
        <v>84</v>
      </c>
      <c r="AV221" s="12" t="s">
        <v>84</v>
      </c>
      <c r="AW221" s="12" t="s">
        <v>31</v>
      </c>
      <c r="AX221" s="12" t="s">
        <v>75</v>
      </c>
      <c r="AY221" s="209" t="s">
        <v>175</v>
      </c>
    </row>
    <row r="222" spans="1:65" s="14" customFormat="1" ht="11.25">
      <c r="B222" s="223"/>
      <c r="C222" s="224"/>
      <c r="D222" s="200" t="s">
        <v>182</v>
      </c>
      <c r="E222" s="225" t="s">
        <v>1</v>
      </c>
      <c r="F222" s="226" t="s">
        <v>253</v>
      </c>
      <c r="G222" s="224"/>
      <c r="H222" s="227">
        <v>6.95</v>
      </c>
      <c r="I222" s="228"/>
      <c r="J222" s="224"/>
      <c r="K222" s="224"/>
      <c r="L222" s="229"/>
      <c r="M222" s="230"/>
      <c r="N222" s="231"/>
      <c r="O222" s="231"/>
      <c r="P222" s="231"/>
      <c r="Q222" s="231"/>
      <c r="R222" s="231"/>
      <c r="S222" s="231"/>
      <c r="T222" s="232"/>
      <c r="AT222" s="233" t="s">
        <v>182</v>
      </c>
      <c r="AU222" s="233" t="s">
        <v>84</v>
      </c>
      <c r="AV222" s="14" t="s">
        <v>181</v>
      </c>
      <c r="AW222" s="14" t="s">
        <v>31</v>
      </c>
      <c r="AX222" s="14" t="s">
        <v>82</v>
      </c>
      <c r="AY222" s="233" t="s">
        <v>175</v>
      </c>
    </row>
    <row r="223" spans="1:65" s="2" customFormat="1" ht="37.9" customHeight="1">
      <c r="A223" s="34"/>
      <c r="B223" s="35"/>
      <c r="C223" s="239" t="s">
        <v>227</v>
      </c>
      <c r="D223" s="239" t="s">
        <v>377</v>
      </c>
      <c r="E223" s="240" t="s">
        <v>817</v>
      </c>
      <c r="F223" s="241" t="s">
        <v>818</v>
      </c>
      <c r="G223" s="242" t="s">
        <v>283</v>
      </c>
      <c r="H223" s="243">
        <v>278</v>
      </c>
      <c r="I223" s="244"/>
      <c r="J223" s="245">
        <f>ROUND(I223*H223,2)</f>
        <v>0</v>
      </c>
      <c r="K223" s="241" t="s">
        <v>1</v>
      </c>
      <c r="L223" s="39"/>
      <c r="M223" s="246" t="s">
        <v>1</v>
      </c>
      <c r="N223" s="247" t="s">
        <v>40</v>
      </c>
      <c r="O223" s="71"/>
      <c r="P223" s="194">
        <f>O223*H223</f>
        <v>0</v>
      </c>
      <c r="Q223" s="194">
        <v>0</v>
      </c>
      <c r="R223" s="194">
        <f>Q223*H223</f>
        <v>0</v>
      </c>
      <c r="S223" s="194">
        <v>0</v>
      </c>
      <c r="T223" s="19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6" t="s">
        <v>181</v>
      </c>
      <c r="AT223" s="196" t="s">
        <v>377</v>
      </c>
      <c r="AU223" s="196" t="s">
        <v>84</v>
      </c>
      <c r="AY223" s="17" t="s">
        <v>175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7" t="s">
        <v>82</v>
      </c>
      <c r="BK223" s="197">
        <f>ROUND(I223*H223,2)</f>
        <v>0</v>
      </c>
      <c r="BL223" s="17" t="s">
        <v>181</v>
      </c>
      <c r="BM223" s="196" t="s">
        <v>336</v>
      </c>
    </row>
    <row r="224" spans="1:65" s="13" customFormat="1" ht="11.25">
      <c r="B224" s="213"/>
      <c r="C224" s="214"/>
      <c r="D224" s="200" t="s">
        <v>182</v>
      </c>
      <c r="E224" s="215" t="s">
        <v>1</v>
      </c>
      <c r="F224" s="216" t="s">
        <v>819</v>
      </c>
      <c r="G224" s="214"/>
      <c r="H224" s="215" t="s">
        <v>1</v>
      </c>
      <c r="I224" s="217"/>
      <c r="J224" s="214"/>
      <c r="K224" s="214"/>
      <c r="L224" s="218"/>
      <c r="M224" s="219"/>
      <c r="N224" s="220"/>
      <c r="O224" s="220"/>
      <c r="P224" s="220"/>
      <c r="Q224" s="220"/>
      <c r="R224" s="220"/>
      <c r="S224" s="220"/>
      <c r="T224" s="221"/>
      <c r="AT224" s="222" t="s">
        <v>182</v>
      </c>
      <c r="AU224" s="222" t="s">
        <v>84</v>
      </c>
      <c r="AV224" s="13" t="s">
        <v>82</v>
      </c>
      <c r="AW224" s="13" t="s">
        <v>31</v>
      </c>
      <c r="AX224" s="13" t="s">
        <v>75</v>
      </c>
      <c r="AY224" s="222" t="s">
        <v>175</v>
      </c>
    </row>
    <row r="225" spans="1:65" s="12" customFormat="1" ht="11.25">
      <c r="B225" s="198"/>
      <c r="C225" s="199"/>
      <c r="D225" s="200" t="s">
        <v>182</v>
      </c>
      <c r="E225" s="201" t="s">
        <v>1</v>
      </c>
      <c r="F225" s="202" t="s">
        <v>835</v>
      </c>
      <c r="G225" s="199"/>
      <c r="H225" s="203">
        <v>278</v>
      </c>
      <c r="I225" s="204"/>
      <c r="J225" s="199"/>
      <c r="K225" s="199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182</v>
      </c>
      <c r="AU225" s="209" t="s">
        <v>84</v>
      </c>
      <c r="AV225" s="12" t="s">
        <v>84</v>
      </c>
      <c r="AW225" s="12" t="s">
        <v>31</v>
      </c>
      <c r="AX225" s="12" t="s">
        <v>75</v>
      </c>
      <c r="AY225" s="209" t="s">
        <v>175</v>
      </c>
    </row>
    <row r="226" spans="1:65" s="14" customFormat="1" ht="11.25">
      <c r="B226" s="223"/>
      <c r="C226" s="224"/>
      <c r="D226" s="200" t="s">
        <v>182</v>
      </c>
      <c r="E226" s="225" t="s">
        <v>1</v>
      </c>
      <c r="F226" s="226" t="s">
        <v>253</v>
      </c>
      <c r="G226" s="224"/>
      <c r="H226" s="227">
        <v>278</v>
      </c>
      <c r="I226" s="228"/>
      <c r="J226" s="224"/>
      <c r="K226" s="224"/>
      <c r="L226" s="229"/>
      <c r="M226" s="230"/>
      <c r="N226" s="231"/>
      <c r="O226" s="231"/>
      <c r="P226" s="231"/>
      <c r="Q226" s="231"/>
      <c r="R226" s="231"/>
      <c r="S226" s="231"/>
      <c r="T226" s="232"/>
      <c r="AT226" s="233" t="s">
        <v>182</v>
      </c>
      <c r="AU226" s="233" t="s">
        <v>84</v>
      </c>
      <c r="AV226" s="14" t="s">
        <v>181</v>
      </c>
      <c r="AW226" s="14" t="s">
        <v>31</v>
      </c>
      <c r="AX226" s="14" t="s">
        <v>82</v>
      </c>
      <c r="AY226" s="233" t="s">
        <v>175</v>
      </c>
    </row>
    <row r="227" spans="1:65" s="2" customFormat="1" ht="33" customHeight="1">
      <c r="A227" s="34"/>
      <c r="B227" s="35"/>
      <c r="C227" s="239" t="s">
        <v>339</v>
      </c>
      <c r="D227" s="239" t="s">
        <v>377</v>
      </c>
      <c r="E227" s="240" t="s">
        <v>836</v>
      </c>
      <c r="F227" s="241" t="s">
        <v>427</v>
      </c>
      <c r="G227" s="242" t="s">
        <v>428</v>
      </c>
      <c r="H227" s="243">
        <v>0.09</v>
      </c>
      <c r="I227" s="244"/>
      <c r="J227" s="245">
        <f>ROUND(I227*H227,2)</f>
        <v>0</v>
      </c>
      <c r="K227" s="241" t="s">
        <v>1</v>
      </c>
      <c r="L227" s="39"/>
      <c r="M227" s="246" t="s">
        <v>1</v>
      </c>
      <c r="N227" s="247" t="s">
        <v>40</v>
      </c>
      <c r="O227" s="71"/>
      <c r="P227" s="194">
        <f>O227*H227</f>
        <v>0</v>
      </c>
      <c r="Q227" s="194">
        <v>0</v>
      </c>
      <c r="R227" s="194">
        <f>Q227*H227</f>
        <v>0</v>
      </c>
      <c r="S227" s="194">
        <v>0</v>
      </c>
      <c r="T227" s="19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6" t="s">
        <v>181</v>
      </c>
      <c r="AT227" s="196" t="s">
        <v>377</v>
      </c>
      <c r="AU227" s="196" t="s">
        <v>84</v>
      </c>
      <c r="AY227" s="17" t="s">
        <v>175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7" t="s">
        <v>82</v>
      </c>
      <c r="BK227" s="197">
        <f>ROUND(I227*H227,2)</f>
        <v>0</v>
      </c>
      <c r="BL227" s="17" t="s">
        <v>181</v>
      </c>
      <c r="BM227" s="196" t="s">
        <v>342</v>
      </c>
    </row>
    <row r="228" spans="1:65" s="13" customFormat="1" ht="11.25">
      <c r="B228" s="213"/>
      <c r="C228" s="214"/>
      <c r="D228" s="200" t="s">
        <v>182</v>
      </c>
      <c r="E228" s="215" t="s">
        <v>1</v>
      </c>
      <c r="F228" s="216" t="s">
        <v>429</v>
      </c>
      <c r="G228" s="214"/>
      <c r="H228" s="215" t="s">
        <v>1</v>
      </c>
      <c r="I228" s="217"/>
      <c r="J228" s="214"/>
      <c r="K228" s="214"/>
      <c r="L228" s="218"/>
      <c r="M228" s="219"/>
      <c r="N228" s="220"/>
      <c r="O228" s="220"/>
      <c r="P228" s="220"/>
      <c r="Q228" s="220"/>
      <c r="R228" s="220"/>
      <c r="S228" s="220"/>
      <c r="T228" s="221"/>
      <c r="AT228" s="222" t="s">
        <v>182</v>
      </c>
      <c r="AU228" s="222" t="s">
        <v>84</v>
      </c>
      <c r="AV228" s="13" t="s">
        <v>82</v>
      </c>
      <c r="AW228" s="13" t="s">
        <v>31</v>
      </c>
      <c r="AX228" s="13" t="s">
        <v>75</v>
      </c>
      <c r="AY228" s="222" t="s">
        <v>175</v>
      </c>
    </row>
    <row r="229" spans="1:65" s="12" customFormat="1" ht="11.25">
      <c r="B229" s="198"/>
      <c r="C229" s="199"/>
      <c r="D229" s="200" t="s">
        <v>182</v>
      </c>
      <c r="E229" s="201" t="s">
        <v>1</v>
      </c>
      <c r="F229" s="202" t="s">
        <v>837</v>
      </c>
      <c r="G229" s="199"/>
      <c r="H229" s="203">
        <v>0.09</v>
      </c>
      <c r="I229" s="204"/>
      <c r="J229" s="199"/>
      <c r="K229" s="199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182</v>
      </c>
      <c r="AU229" s="209" t="s">
        <v>84</v>
      </c>
      <c r="AV229" s="12" t="s">
        <v>84</v>
      </c>
      <c r="AW229" s="12" t="s">
        <v>31</v>
      </c>
      <c r="AX229" s="12" t="s">
        <v>75</v>
      </c>
      <c r="AY229" s="209" t="s">
        <v>175</v>
      </c>
    </row>
    <row r="230" spans="1:65" s="14" customFormat="1" ht="11.25">
      <c r="B230" s="223"/>
      <c r="C230" s="224"/>
      <c r="D230" s="200" t="s">
        <v>182</v>
      </c>
      <c r="E230" s="225" t="s">
        <v>1</v>
      </c>
      <c r="F230" s="226" t="s">
        <v>253</v>
      </c>
      <c r="G230" s="224"/>
      <c r="H230" s="227">
        <v>0.09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AT230" s="233" t="s">
        <v>182</v>
      </c>
      <c r="AU230" s="233" t="s">
        <v>84</v>
      </c>
      <c r="AV230" s="14" t="s">
        <v>181</v>
      </c>
      <c r="AW230" s="14" t="s">
        <v>31</v>
      </c>
      <c r="AX230" s="14" t="s">
        <v>82</v>
      </c>
      <c r="AY230" s="233" t="s">
        <v>175</v>
      </c>
    </row>
    <row r="231" spans="1:65" s="2" customFormat="1" ht="24.2" customHeight="1">
      <c r="A231" s="34"/>
      <c r="B231" s="35"/>
      <c r="C231" s="239" t="s">
        <v>231</v>
      </c>
      <c r="D231" s="239" t="s">
        <v>377</v>
      </c>
      <c r="E231" s="240" t="s">
        <v>838</v>
      </c>
      <c r="F231" s="241" t="s">
        <v>839</v>
      </c>
      <c r="G231" s="242" t="s">
        <v>315</v>
      </c>
      <c r="H231" s="243">
        <v>16.68</v>
      </c>
      <c r="I231" s="244"/>
      <c r="J231" s="245">
        <f>ROUND(I231*H231,2)</f>
        <v>0</v>
      </c>
      <c r="K231" s="241" t="s">
        <v>1</v>
      </c>
      <c r="L231" s="39"/>
      <c r="M231" s="246" t="s">
        <v>1</v>
      </c>
      <c r="N231" s="247" t="s">
        <v>40</v>
      </c>
      <c r="O231" s="71"/>
      <c r="P231" s="194">
        <f>O231*H231</f>
        <v>0</v>
      </c>
      <c r="Q231" s="194">
        <v>0</v>
      </c>
      <c r="R231" s="194">
        <f>Q231*H231</f>
        <v>0</v>
      </c>
      <c r="S231" s="194">
        <v>0</v>
      </c>
      <c r="T231" s="19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6" t="s">
        <v>181</v>
      </c>
      <c r="AT231" s="196" t="s">
        <v>377</v>
      </c>
      <c r="AU231" s="196" t="s">
        <v>84</v>
      </c>
      <c r="AY231" s="17" t="s">
        <v>175</v>
      </c>
      <c r="BE231" s="197">
        <f>IF(N231="základní",J231,0)</f>
        <v>0</v>
      </c>
      <c r="BF231" s="197">
        <f>IF(N231="snížená",J231,0)</f>
        <v>0</v>
      </c>
      <c r="BG231" s="197">
        <f>IF(N231="zákl. přenesená",J231,0)</f>
        <v>0</v>
      </c>
      <c r="BH231" s="197">
        <f>IF(N231="sníž. přenesená",J231,0)</f>
        <v>0</v>
      </c>
      <c r="BI231" s="197">
        <f>IF(N231="nulová",J231,0)</f>
        <v>0</v>
      </c>
      <c r="BJ231" s="17" t="s">
        <v>82</v>
      </c>
      <c r="BK231" s="197">
        <f>ROUND(I231*H231,2)</f>
        <v>0</v>
      </c>
      <c r="BL231" s="17" t="s">
        <v>181</v>
      </c>
      <c r="BM231" s="196" t="s">
        <v>348</v>
      </c>
    </row>
    <row r="232" spans="1:65" s="2" customFormat="1" ht="21.75" customHeight="1">
      <c r="A232" s="34"/>
      <c r="B232" s="35"/>
      <c r="C232" s="239" t="s">
        <v>349</v>
      </c>
      <c r="D232" s="239" t="s">
        <v>377</v>
      </c>
      <c r="E232" s="240" t="s">
        <v>418</v>
      </c>
      <c r="F232" s="241" t="s">
        <v>419</v>
      </c>
      <c r="G232" s="242" t="s">
        <v>315</v>
      </c>
      <c r="H232" s="243">
        <v>16.68</v>
      </c>
      <c r="I232" s="244"/>
      <c r="J232" s="245">
        <f>ROUND(I232*H232,2)</f>
        <v>0</v>
      </c>
      <c r="K232" s="241" t="s">
        <v>1</v>
      </c>
      <c r="L232" s="39"/>
      <c r="M232" s="246" t="s">
        <v>1</v>
      </c>
      <c r="N232" s="247" t="s">
        <v>40</v>
      </c>
      <c r="O232" s="71"/>
      <c r="P232" s="194">
        <f>O232*H232</f>
        <v>0</v>
      </c>
      <c r="Q232" s="194">
        <v>0</v>
      </c>
      <c r="R232" s="194">
        <f>Q232*H232</f>
        <v>0</v>
      </c>
      <c r="S232" s="194">
        <v>0</v>
      </c>
      <c r="T232" s="195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6" t="s">
        <v>181</v>
      </c>
      <c r="AT232" s="196" t="s">
        <v>377</v>
      </c>
      <c r="AU232" s="196" t="s">
        <v>84</v>
      </c>
      <c r="AY232" s="17" t="s">
        <v>175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7" t="s">
        <v>82</v>
      </c>
      <c r="BK232" s="197">
        <f>ROUND(I232*H232,2)</f>
        <v>0</v>
      </c>
      <c r="BL232" s="17" t="s">
        <v>181</v>
      </c>
      <c r="BM232" s="196" t="s">
        <v>352</v>
      </c>
    </row>
    <row r="233" spans="1:65" s="13" customFormat="1" ht="11.25">
      <c r="B233" s="213"/>
      <c r="C233" s="214"/>
      <c r="D233" s="200" t="s">
        <v>182</v>
      </c>
      <c r="E233" s="215" t="s">
        <v>1</v>
      </c>
      <c r="F233" s="216" t="s">
        <v>840</v>
      </c>
      <c r="G233" s="214"/>
      <c r="H233" s="215" t="s">
        <v>1</v>
      </c>
      <c r="I233" s="217"/>
      <c r="J233" s="214"/>
      <c r="K233" s="214"/>
      <c r="L233" s="218"/>
      <c r="M233" s="219"/>
      <c r="N233" s="220"/>
      <c r="O233" s="220"/>
      <c r="P233" s="220"/>
      <c r="Q233" s="220"/>
      <c r="R233" s="220"/>
      <c r="S233" s="220"/>
      <c r="T233" s="221"/>
      <c r="AT233" s="222" t="s">
        <v>182</v>
      </c>
      <c r="AU233" s="222" t="s">
        <v>84</v>
      </c>
      <c r="AV233" s="13" t="s">
        <v>82</v>
      </c>
      <c r="AW233" s="13" t="s">
        <v>31</v>
      </c>
      <c r="AX233" s="13" t="s">
        <v>75</v>
      </c>
      <c r="AY233" s="222" t="s">
        <v>175</v>
      </c>
    </row>
    <row r="234" spans="1:65" s="12" customFormat="1" ht="11.25">
      <c r="B234" s="198"/>
      <c r="C234" s="199"/>
      <c r="D234" s="200" t="s">
        <v>182</v>
      </c>
      <c r="E234" s="201" t="s">
        <v>1</v>
      </c>
      <c r="F234" s="202" t="s">
        <v>841</v>
      </c>
      <c r="G234" s="199"/>
      <c r="H234" s="203">
        <v>16.68</v>
      </c>
      <c r="I234" s="204"/>
      <c r="J234" s="199"/>
      <c r="K234" s="199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182</v>
      </c>
      <c r="AU234" s="209" t="s">
        <v>84</v>
      </c>
      <c r="AV234" s="12" t="s">
        <v>84</v>
      </c>
      <c r="AW234" s="12" t="s">
        <v>31</v>
      </c>
      <c r="AX234" s="12" t="s">
        <v>75</v>
      </c>
      <c r="AY234" s="209" t="s">
        <v>175</v>
      </c>
    </row>
    <row r="235" spans="1:65" s="14" customFormat="1" ht="11.25">
      <c r="B235" s="223"/>
      <c r="C235" s="224"/>
      <c r="D235" s="200" t="s">
        <v>182</v>
      </c>
      <c r="E235" s="225" t="s">
        <v>1</v>
      </c>
      <c r="F235" s="226" t="s">
        <v>253</v>
      </c>
      <c r="G235" s="224"/>
      <c r="H235" s="227">
        <v>16.68</v>
      </c>
      <c r="I235" s="228"/>
      <c r="J235" s="224"/>
      <c r="K235" s="224"/>
      <c r="L235" s="229"/>
      <c r="M235" s="230"/>
      <c r="N235" s="231"/>
      <c r="O235" s="231"/>
      <c r="P235" s="231"/>
      <c r="Q235" s="231"/>
      <c r="R235" s="231"/>
      <c r="S235" s="231"/>
      <c r="T235" s="232"/>
      <c r="AT235" s="233" t="s">
        <v>182</v>
      </c>
      <c r="AU235" s="233" t="s">
        <v>84</v>
      </c>
      <c r="AV235" s="14" t="s">
        <v>181</v>
      </c>
      <c r="AW235" s="14" t="s">
        <v>31</v>
      </c>
      <c r="AX235" s="14" t="s">
        <v>82</v>
      </c>
      <c r="AY235" s="233" t="s">
        <v>175</v>
      </c>
    </row>
    <row r="236" spans="1:65" s="11" customFormat="1" ht="22.9" customHeight="1">
      <c r="B236" s="170"/>
      <c r="C236" s="171"/>
      <c r="D236" s="172" t="s">
        <v>74</v>
      </c>
      <c r="E236" s="258" t="s">
        <v>290</v>
      </c>
      <c r="F236" s="258" t="s">
        <v>325</v>
      </c>
      <c r="G236" s="171"/>
      <c r="H236" s="171"/>
      <c r="I236" s="174"/>
      <c r="J236" s="259">
        <f>BK236</f>
        <v>0</v>
      </c>
      <c r="K236" s="171"/>
      <c r="L236" s="176"/>
      <c r="M236" s="177"/>
      <c r="N236" s="178"/>
      <c r="O236" s="178"/>
      <c r="P236" s="179">
        <f>SUM(P237:P252)</f>
        <v>0</v>
      </c>
      <c r="Q236" s="178"/>
      <c r="R236" s="179">
        <f>SUM(R237:R252)</f>
        <v>0</v>
      </c>
      <c r="S236" s="178"/>
      <c r="T236" s="180">
        <f>SUM(T237:T252)</f>
        <v>0</v>
      </c>
      <c r="AR236" s="181" t="s">
        <v>82</v>
      </c>
      <c r="AT236" s="182" t="s">
        <v>74</v>
      </c>
      <c r="AU236" s="182" t="s">
        <v>82</v>
      </c>
      <c r="AY236" s="181" t="s">
        <v>175</v>
      </c>
      <c r="BK236" s="183">
        <f>SUM(BK237:BK252)</f>
        <v>0</v>
      </c>
    </row>
    <row r="237" spans="1:65" s="2" customFormat="1" ht="24.2" customHeight="1">
      <c r="A237" s="34"/>
      <c r="B237" s="35"/>
      <c r="C237" s="239" t="s">
        <v>236</v>
      </c>
      <c r="D237" s="239" t="s">
        <v>377</v>
      </c>
      <c r="E237" s="240" t="s">
        <v>842</v>
      </c>
      <c r="F237" s="241" t="s">
        <v>843</v>
      </c>
      <c r="G237" s="242" t="s">
        <v>179</v>
      </c>
      <c r="H237" s="243">
        <v>1826</v>
      </c>
      <c r="I237" s="244"/>
      <c r="J237" s="245">
        <f>ROUND(I237*H237,2)</f>
        <v>0</v>
      </c>
      <c r="K237" s="241" t="s">
        <v>1</v>
      </c>
      <c r="L237" s="39"/>
      <c r="M237" s="246" t="s">
        <v>1</v>
      </c>
      <c r="N237" s="247" t="s">
        <v>40</v>
      </c>
      <c r="O237" s="71"/>
      <c r="P237" s="194">
        <f>O237*H237</f>
        <v>0</v>
      </c>
      <c r="Q237" s="194">
        <v>0</v>
      </c>
      <c r="R237" s="194">
        <f>Q237*H237</f>
        <v>0</v>
      </c>
      <c r="S237" s="194">
        <v>0</v>
      </c>
      <c r="T237" s="195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6" t="s">
        <v>181</v>
      </c>
      <c r="AT237" s="196" t="s">
        <v>377</v>
      </c>
      <c r="AU237" s="196" t="s">
        <v>84</v>
      </c>
      <c r="AY237" s="17" t="s">
        <v>175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7" t="s">
        <v>82</v>
      </c>
      <c r="BK237" s="197">
        <f>ROUND(I237*H237,2)</f>
        <v>0</v>
      </c>
      <c r="BL237" s="17" t="s">
        <v>181</v>
      </c>
      <c r="BM237" s="196" t="s">
        <v>355</v>
      </c>
    </row>
    <row r="238" spans="1:65" s="13" customFormat="1" ht="11.25">
      <c r="B238" s="213"/>
      <c r="C238" s="214"/>
      <c r="D238" s="200" t="s">
        <v>182</v>
      </c>
      <c r="E238" s="215" t="s">
        <v>1</v>
      </c>
      <c r="F238" s="216" t="s">
        <v>179</v>
      </c>
      <c r="G238" s="214"/>
      <c r="H238" s="215" t="s">
        <v>1</v>
      </c>
      <c r="I238" s="217"/>
      <c r="J238" s="214"/>
      <c r="K238" s="214"/>
      <c r="L238" s="218"/>
      <c r="M238" s="219"/>
      <c r="N238" s="220"/>
      <c r="O238" s="220"/>
      <c r="P238" s="220"/>
      <c r="Q238" s="220"/>
      <c r="R238" s="220"/>
      <c r="S238" s="220"/>
      <c r="T238" s="221"/>
      <c r="AT238" s="222" t="s">
        <v>182</v>
      </c>
      <c r="AU238" s="222" t="s">
        <v>84</v>
      </c>
      <c r="AV238" s="13" t="s">
        <v>82</v>
      </c>
      <c r="AW238" s="13" t="s">
        <v>31</v>
      </c>
      <c r="AX238" s="13" t="s">
        <v>75</v>
      </c>
      <c r="AY238" s="222" t="s">
        <v>175</v>
      </c>
    </row>
    <row r="239" spans="1:65" s="12" customFormat="1" ht="11.25">
      <c r="B239" s="198"/>
      <c r="C239" s="199"/>
      <c r="D239" s="200" t="s">
        <v>182</v>
      </c>
      <c r="E239" s="201" t="s">
        <v>1</v>
      </c>
      <c r="F239" s="202" t="s">
        <v>844</v>
      </c>
      <c r="G239" s="199"/>
      <c r="H239" s="203">
        <v>1826</v>
      </c>
      <c r="I239" s="204"/>
      <c r="J239" s="199"/>
      <c r="K239" s="199"/>
      <c r="L239" s="205"/>
      <c r="M239" s="206"/>
      <c r="N239" s="207"/>
      <c r="O239" s="207"/>
      <c r="P239" s="207"/>
      <c r="Q239" s="207"/>
      <c r="R239" s="207"/>
      <c r="S239" s="207"/>
      <c r="T239" s="208"/>
      <c r="AT239" s="209" t="s">
        <v>182</v>
      </c>
      <c r="AU239" s="209" t="s">
        <v>84</v>
      </c>
      <c r="AV239" s="12" t="s">
        <v>84</v>
      </c>
      <c r="AW239" s="12" t="s">
        <v>31</v>
      </c>
      <c r="AX239" s="12" t="s">
        <v>75</v>
      </c>
      <c r="AY239" s="209" t="s">
        <v>175</v>
      </c>
    </row>
    <row r="240" spans="1:65" s="14" customFormat="1" ht="11.25">
      <c r="B240" s="223"/>
      <c r="C240" s="224"/>
      <c r="D240" s="200" t="s">
        <v>182</v>
      </c>
      <c r="E240" s="225" t="s">
        <v>1</v>
      </c>
      <c r="F240" s="226" t="s">
        <v>253</v>
      </c>
      <c r="G240" s="224"/>
      <c r="H240" s="227">
        <v>1826</v>
      </c>
      <c r="I240" s="228"/>
      <c r="J240" s="224"/>
      <c r="K240" s="224"/>
      <c r="L240" s="229"/>
      <c r="M240" s="230"/>
      <c r="N240" s="231"/>
      <c r="O240" s="231"/>
      <c r="P240" s="231"/>
      <c r="Q240" s="231"/>
      <c r="R240" s="231"/>
      <c r="S240" s="231"/>
      <c r="T240" s="232"/>
      <c r="AT240" s="233" t="s">
        <v>182</v>
      </c>
      <c r="AU240" s="233" t="s">
        <v>84</v>
      </c>
      <c r="AV240" s="14" t="s">
        <v>181</v>
      </c>
      <c r="AW240" s="14" t="s">
        <v>31</v>
      </c>
      <c r="AX240" s="14" t="s">
        <v>82</v>
      </c>
      <c r="AY240" s="233" t="s">
        <v>175</v>
      </c>
    </row>
    <row r="241" spans="1:65" s="2" customFormat="1" ht="37.9" customHeight="1">
      <c r="A241" s="34"/>
      <c r="B241" s="35"/>
      <c r="C241" s="239" t="s">
        <v>356</v>
      </c>
      <c r="D241" s="239" t="s">
        <v>377</v>
      </c>
      <c r="E241" s="240" t="s">
        <v>817</v>
      </c>
      <c r="F241" s="241" t="s">
        <v>818</v>
      </c>
      <c r="G241" s="242" t="s">
        <v>283</v>
      </c>
      <c r="H241" s="243">
        <v>2300</v>
      </c>
      <c r="I241" s="244"/>
      <c r="J241" s="245">
        <f>ROUND(I241*H241,2)</f>
        <v>0</v>
      </c>
      <c r="K241" s="241" t="s">
        <v>1</v>
      </c>
      <c r="L241" s="39"/>
      <c r="M241" s="246" t="s">
        <v>1</v>
      </c>
      <c r="N241" s="247" t="s">
        <v>40</v>
      </c>
      <c r="O241" s="71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6" t="s">
        <v>181</v>
      </c>
      <c r="AT241" s="196" t="s">
        <v>377</v>
      </c>
      <c r="AU241" s="196" t="s">
        <v>84</v>
      </c>
      <c r="AY241" s="17" t="s">
        <v>175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7" t="s">
        <v>82</v>
      </c>
      <c r="BK241" s="197">
        <f>ROUND(I241*H241,2)</f>
        <v>0</v>
      </c>
      <c r="BL241" s="17" t="s">
        <v>181</v>
      </c>
      <c r="BM241" s="196" t="s">
        <v>359</v>
      </c>
    </row>
    <row r="242" spans="1:65" s="13" customFormat="1" ht="11.25">
      <c r="B242" s="213"/>
      <c r="C242" s="214"/>
      <c r="D242" s="200" t="s">
        <v>182</v>
      </c>
      <c r="E242" s="215" t="s">
        <v>1</v>
      </c>
      <c r="F242" s="216" t="s">
        <v>819</v>
      </c>
      <c r="G242" s="214"/>
      <c r="H242" s="215" t="s">
        <v>1</v>
      </c>
      <c r="I242" s="217"/>
      <c r="J242" s="214"/>
      <c r="K242" s="214"/>
      <c r="L242" s="218"/>
      <c r="M242" s="219"/>
      <c r="N242" s="220"/>
      <c r="O242" s="220"/>
      <c r="P242" s="220"/>
      <c r="Q242" s="220"/>
      <c r="R242" s="220"/>
      <c r="S242" s="220"/>
      <c r="T242" s="221"/>
      <c r="AT242" s="222" t="s">
        <v>182</v>
      </c>
      <c r="AU242" s="222" t="s">
        <v>84</v>
      </c>
      <c r="AV242" s="13" t="s">
        <v>82</v>
      </c>
      <c r="AW242" s="13" t="s">
        <v>31</v>
      </c>
      <c r="AX242" s="13" t="s">
        <v>75</v>
      </c>
      <c r="AY242" s="222" t="s">
        <v>175</v>
      </c>
    </row>
    <row r="243" spans="1:65" s="12" customFormat="1" ht="11.25">
      <c r="B243" s="198"/>
      <c r="C243" s="199"/>
      <c r="D243" s="200" t="s">
        <v>182</v>
      </c>
      <c r="E243" s="201" t="s">
        <v>1</v>
      </c>
      <c r="F243" s="202" t="s">
        <v>845</v>
      </c>
      <c r="G243" s="199"/>
      <c r="H243" s="203">
        <v>2300</v>
      </c>
      <c r="I243" s="204"/>
      <c r="J243" s="199"/>
      <c r="K243" s="199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182</v>
      </c>
      <c r="AU243" s="209" t="s">
        <v>84</v>
      </c>
      <c r="AV243" s="12" t="s">
        <v>84</v>
      </c>
      <c r="AW243" s="12" t="s">
        <v>31</v>
      </c>
      <c r="AX243" s="12" t="s">
        <v>75</v>
      </c>
      <c r="AY243" s="209" t="s">
        <v>175</v>
      </c>
    </row>
    <row r="244" spans="1:65" s="14" customFormat="1" ht="11.25">
      <c r="B244" s="223"/>
      <c r="C244" s="224"/>
      <c r="D244" s="200" t="s">
        <v>182</v>
      </c>
      <c r="E244" s="225" t="s">
        <v>1</v>
      </c>
      <c r="F244" s="226" t="s">
        <v>253</v>
      </c>
      <c r="G244" s="224"/>
      <c r="H244" s="227">
        <v>2300</v>
      </c>
      <c r="I244" s="228"/>
      <c r="J244" s="224"/>
      <c r="K244" s="224"/>
      <c r="L244" s="229"/>
      <c r="M244" s="230"/>
      <c r="N244" s="231"/>
      <c r="O244" s="231"/>
      <c r="P244" s="231"/>
      <c r="Q244" s="231"/>
      <c r="R244" s="231"/>
      <c r="S244" s="231"/>
      <c r="T244" s="232"/>
      <c r="AT244" s="233" t="s">
        <v>182</v>
      </c>
      <c r="AU244" s="233" t="s">
        <v>84</v>
      </c>
      <c r="AV244" s="14" t="s">
        <v>181</v>
      </c>
      <c r="AW244" s="14" t="s">
        <v>31</v>
      </c>
      <c r="AX244" s="14" t="s">
        <v>82</v>
      </c>
      <c r="AY244" s="233" t="s">
        <v>175</v>
      </c>
    </row>
    <row r="245" spans="1:65" s="2" customFormat="1" ht="24.2" customHeight="1">
      <c r="A245" s="34"/>
      <c r="B245" s="35"/>
      <c r="C245" s="239" t="s">
        <v>299</v>
      </c>
      <c r="D245" s="239" t="s">
        <v>377</v>
      </c>
      <c r="E245" s="240" t="s">
        <v>846</v>
      </c>
      <c r="F245" s="241" t="s">
        <v>847</v>
      </c>
      <c r="G245" s="242" t="s">
        <v>315</v>
      </c>
      <c r="H245" s="243">
        <v>54.78</v>
      </c>
      <c r="I245" s="244"/>
      <c r="J245" s="245">
        <f>ROUND(I245*H245,2)</f>
        <v>0</v>
      </c>
      <c r="K245" s="241" t="s">
        <v>1</v>
      </c>
      <c r="L245" s="39"/>
      <c r="M245" s="246" t="s">
        <v>1</v>
      </c>
      <c r="N245" s="247" t="s">
        <v>40</v>
      </c>
      <c r="O245" s="71"/>
      <c r="P245" s="194">
        <f>O245*H245</f>
        <v>0</v>
      </c>
      <c r="Q245" s="194">
        <v>0</v>
      </c>
      <c r="R245" s="194">
        <f>Q245*H245</f>
        <v>0</v>
      </c>
      <c r="S245" s="194">
        <v>0</v>
      </c>
      <c r="T245" s="195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6" t="s">
        <v>181</v>
      </c>
      <c r="AT245" s="196" t="s">
        <v>377</v>
      </c>
      <c r="AU245" s="196" t="s">
        <v>84</v>
      </c>
      <c r="AY245" s="17" t="s">
        <v>175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7" t="s">
        <v>82</v>
      </c>
      <c r="BK245" s="197">
        <f>ROUND(I245*H245,2)</f>
        <v>0</v>
      </c>
      <c r="BL245" s="17" t="s">
        <v>181</v>
      </c>
      <c r="BM245" s="196" t="s">
        <v>363</v>
      </c>
    </row>
    <row r="246" spans="1:65" s="13" customFormat="1" ht="11.25">
      <c r="B246" s="213"/>
      <c r="C246" s="214"/>
      <c r="D246" s="200" t="s">
        <v>182</v>
      </c>
      <c r="E246" s="215" t="s">
        <v>1</v>
      </c>
      <c r="F246" s="216" t="s">
        <v>824</v>
      </c>
      <c r="G246" s="214"/>
      <c r="H246" s="215" t="s">
        <v>1</v>
      </c>
      <c r="I246" s="217"/>
      <c r="J246" s="214"/>
      <c r="K246" s="214"/>
      <c r="L246" s="218"/>
      <c r="M246" s="219"/>
      <c r="N246" s="220"/>
      <c r="O246" s="220"/>
      <c r="P246" s="220"/>
      <c r="Q246" s="220"/>
      <c r="R246" s="220"/>
      <c r="S246" s="220"/>
      <c r="T246" s="221"/>
      <c r="AT246" s="222" t="s">
        <v>182</v>
      </c>
      <c r="AU246" s="222" t="s">
        <v>84</v>
      </c>
      <c r="AV246" s="13" t="s">
        <v>82</v>
      </c>
      <c r="AW246" s="13" t="s">
        <v>31</v>
      </c>
      <c r="AX246" s="13" t="s">
        <v>75</v>
      </c>
      <c r="AY246" s="222" t="s">
        <v>175</v>
      </c>
    </row>
    <row r="247" spans="1:65" s="12" customFormat="1" ht="11.25">
      <c r="B247" s="198"/>
      <c r="C247" s="199"/>
      <c r="D247" s="200" t="s">
        <v>182</v>
      </c>
      <c r="E247" s="201" t="s">
        <v>1</v>
      </c>
      <c r="F247" s="202" t="s">
        <v>848</v>
      </c>
      <c r="G247" s="199"/>
      <c r="H247" s="203">
        <v>54.78</v>
      </c>
      <c r="I247" s="204"/>
      <c r="J247" s="199"/>
      <c r="K247" s="199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182</v>
      </c>
      <c r="AU247" s="209" t="s">
        <v>84</v>
      </c>
      <c r="AV247" s="12" t="s">
        <v>84</v>
      </c>
      <c r="AW247" s="12" t="s">
        <v>31</v>
      </c>
      <c r="AX247" s="12" t="s">
        <v>75</v>
      </c>
      <c r="AY247" s="209" t="s">
        <v>175</v>
      </c>
    </row>
    <row r="248" spans="1:65" s="14" customFormat="1" ht="11.25">
      <c r="B248" s="223"/>
      <c r="C248" s="224"/>
      <c r="D248" s="200" t="s">
        <v>182</v>
      </c>
      <c r="E248" s="225" t="s">
        <v>1</v>
      </c>
      <c r="F248" s="226" t="s">
        <v>253</v>
      </c>
      <c r="G248" s="224"/>
      <c r="H248" s="227">
        <v>54.78</v>
      </c>
      <c r="I248" s="228"/>
      <c r="J248" s="224"/>
      <c r="K248" s="224"/>
      <c r="L248" s="229"/>
      <c r="M248" s="230"/>
      <c r="N248" s="231"/>
      <c r="O248" s="231"/>
      <c r="P248" s="231"/>
      <c r="Q248" s="231"/>
      <c r="R248" s="231"/>
      <c r="S248" s="231"/>
      <c r="T248" s="232"/>
      <c r="AT248" s="233" t="s">
        <v>182</v>
      </c>
      <c r="AU248" s="233" t="s">
        <v>84</v>
      </c>
      <c r="AV248" s="14" t="s">
        <v>181</v>
      </c>
      <c r="AW248" s="14" t="s">
        <v>31</v>
      </c>
      <c r="AX248" s="14" t="s">
        <v>82</v>
      </c>
      <c r="AY248" s="233" t="s">
        <v>175</v>
      </c>
    </row>
    <row r="249" spans="1:65" s="2" customFormat="1" ht="21.75" customHeight="1">
      <c r="A249" s="34"/>
      <c r="B249" s="35"/>
      <c r="C249" s="239" t="s">
        <v>366</v>
      </c>
      <c r="D249" s="239" t="s">
        <v>377</v>
      </c>
      <c r="E249" s="240" t="s">
        <v>418</v>
      </c>
      <c r="F249" s="241" t="s">
        <v>419</v>
      </c>
      <c r="G249" s="242" t="s">
        <v>315</v>
      </c>
      <c r="H249" s="243">
        <v>54.78</v>
      </c>
      <c r="I249" s="244"/>
      <c r="J249" s="245">
        <f>ROUND(I249*H249,2)</f>
        <v>0</v>
      </c>
      <c r="K249" s="241" t="s">
        <v>1</v>
      </c>
      <c r="L249" s="39"/>
      <c r="M249" s="246" t="s">
        <v>1</v>
      </c>
      <c r="N249" s="247" t="s">
        <v>40</v>
      </c>
      <c r="O249" s="71"/>
      <c r="P249" s="194">
        <f>O249*H249</f>
        <v>0</v>
      </c>
      <c r="Q249" s="194">
        <v>0</v>
      </c>
      <c r="R249" s="194">
        <f>Q249*H249</f>
        <v>0</v>
      </c>
      <c r="S249" s="194">
        <v>0</v>
      </c>
      <c r="T249" s="195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6" t="s">
        <v>181</v>
      </c>
      <c r="AT249" s="196" t="s">
        <v>377</v>
      </c>
      <c r="AU249" s="196" t="s">
        <v>84</v>
      </c>
      <c r="AY249" s="17" t="s">
        <v>175</v>
      </c>
      <c r="BE249" s="197">
        <f>IF(N249="základní",J249,0)</f>
        <v>0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17" t="s">
        <v>82</v>
      </c>
      <c r="BK249" s="197">
        <f>ROUND(I249*H249,2)</f>
        <v>0</v>
      </c>
      <c r="BL249" s="17" t="s">
        <v>181</v>
      </c>
      <c r="BM249" s="196" t="s">
        <v>369</v>
      </c>
    </row>
    <row r="250" spans="1:65" s="13" customFormat="1" ht="11.25">
      <c r="B250" s="213"/>
      <c r="C250" s="214"/>
      <c r="D250" s="200" t="s">
        <v>182</v>
      </c>
      <c r="E250" s="215" t="s">
        <v>1</v>
      </c>
      <c r="F250" s="216" t="s">
        <v>824</v>
      </c>
      <c r="G250" s="214"/>
      <c r="H250" s="215" t="s">
        <v>1</v>
      </c>
      <c r="I250" s="217"/>
      <c r="J250" s="214"/>
      <c r="K250" s="214"/>
      <c r="L250" s="218"/>
      <c r="M250" s="219"/>
      <c r="N250" s="220"/>
      <c r="O250" s="220"/>
      <c r="P250" s="220"/>
      <c r="Q250" s="220"/>
      <c r="R250" s="220"/>
      <c r="S250" s="220"/>
      <c r="T250" s="221"/>
      <c r="AT250" s="222" t="s">
        <v>182</v>
      </c>
      <c r="AU250" s="222" t="s">
        <v>84</v>
      </c>
      <c r="AV250" s="13" t="s">
        <v>82</v>
      </c>
      <c r="AW250" s="13" t="s">
        <v>31</v>
      </c>
      <c r="AX250" s="13" t="s">
        <v>75</v>
      </c>
      <c r="AY250" s="222" t="s">
        <v>175</v>
      </c>
    </row>
    <row r="251" spans="1:65" s="12" customFormat="1" ht="11.25">
      <c r="B251" s="198"/>
      <c r="C251" s="199"/>
      <c r="D251" s="200" t="s">
        <v>182</v>
      </c>
      <c r="E251" s="201" t="s">
        <v>1</v>
      </c>
      <c r="F251" s="202" t="s">
        <v>848</v>
      </c>
      <c r="G251" s="199"/>
      <c r="H251" s="203">
        <v>54.78</v>
      </c>
      <c r="I251" s="204"/>
      <c r="J251" s="199"/>
      <c r="K251" s="199"/>
      <c r="L251" s="205"/>
      <c r="M251" s="206"/>
      <c r="N251" s="207"/>
      <c r="O251" s="207"/>
      <c r="P251" s="207"/>
      <c r="Q251" s="207"/>
      <c r="R251" s="207"/>
      <c r="S251" s="207"/>
      <c r="T251" s="208"/>
      <c r="AT251" s="209" t="s">
        <v>182</v>
      </c>
      <c r="AU251" s="209" t="s">
        <v>84</v>
      </c>
      <c r="AV251" s="12" t="s">
        <v>84</v>
      </c>
      <c r="AW251" s="12" t="s">
        <v>31</v>
      </c>
      <c r="AX251" s="12" t="s">
        <v>75</v>
      </c>
      <c r="AY251" s="209" t="s">
        <v>175</v>
      </c>
    </row>
    <row r="252" spans="1:65" s="14" customFormat="1" ht="11.25">
      <c r="B252" s="223"/>
      <c r="C252" s="224"/>
      <c r="D252" s="200" t="s">
        <v>182</v>
      </c>
      <c r="E252" s="225" t="s">
        <v>1</v>
      </c>
      <c r="F252" s="226" t="s">
        <v>253</v>
      </c>
      <c r="G252" s="224"/>
      <c r="H252" s="227">
        <v>54.78</v>
      </c>
      <c r="I252" s="228"/>
      <c r="J252" s="224"/>
      <c r="K252" s="224"/>
      <c r="L252" s="229"/>
      <c r="M252" s="250"/>
      <c r="N252" s="251"/>
      <c r="O252" s="251"/>
      <c r="P252" s="251"/>
      <c r="Q252" s="251"/>
      <c r="R252" s="251"/>
      <c r="S252" s="251"/>
      <c r="T252" s="252"/>
      <c r="AT252" s="233" t="s">
        <v>182</v>
      </c>
      <c r="AU252" s="233" t="s">
        <v>84</v>
      </c>
      <c r="AV252" s="14" t="s">
        <v>181</v>
      </c>
      <c r="AW252" s="14" t="s">
        <v>31</v>
      </c>
      <c r="AX252" s="14" t="s">
        <v>82</v>
      </c>
      <c r="AY252" s="233" t="s">
        <v>175</v>
      </c>
    </row>
    <row r="253" spans="1:65" s="2" customFormat="1" ht="6.95" customHeight="1">
      <c r="A253" s="34"/>
      <c r="B253" s="54"/>
      <c r="C253" s="55"/>
      <c r="D253" s="55"/>
      <c r="E253" s="55"/>
      <c r="F253" s="55"/>
      <c r="G253" s="55"/>
      <c r="H253" s="55"/>
      <c r="I253" s="55"/>
      <c r="J253" s="55"/>
      <c r="K253" s="55"/>
      <c r="L253" s="39"/>
      <c r="M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</row>
  </sheetData>
  <sheetProtection algorithmName="SHA-512" hashValue="n3BEE4n7R+kPcvnTH8WDNuiZjAGM3B0+Ho5bzIGbZoQ+uigBD/6VMNCbRhzdHw7JwcPMzoFf9vkGMZAZyFrHBQ==" saltValue="67Z6JdXk5eq/8oegUVBfbsNYhYm8CbyD1y/iZw152tyi+d/uX8JKCQetPE1+U0hbVyDWI64zZ2DQud//l9kD9A==" spinCount="100000" sheet="1" objects="1" scenarios="1" formatColumns="0" formatRows="0" autoFilter="0"/>
  <autoFilter ref="C130:K252" xr:uid="{00000000-0009-0000-0000-00000E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2:BM25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141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145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306" t="str">
        <f>'Rekapitulace stavby'!K6</f>
        <v>R 198 – IP1a, IP1b, IP2 a IP3 v k. ú. Černožice n. Labem - Sadové úpravy</v>
      </c>
      <c r="F7" s="307"/>
      <c r="G7" s="307"/>
      <c r="H7" s="307"/>
      <c r="L7" s="20"/>
    </row>
    <row r="8" spans="1:46" s="1" customFormat="1" ht="12" customHeight="1">
      <c r="B8" s="20"/>
      <c r="D8" s="119" t="s">
        <v>146</v>
      </c>
      <c r="L8" s="20"/>
    </row>
    <row r="9" spans="1:46" s="2" customFormat="1" ht="16.5" customHeight="1">
      <c r="A9" s="34"/>
      <c r="B9" s="39"/>
      <c r="C9" s="34"/>
      <c r="D9" s="34"/>
      <c r="E9" s="306" t="s">
        <v>771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148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849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09" t="s">
        <v>1</v>
      </c>
      <c r="G13" s="34"/>
      <c r="H13" s="34"/>
      <c r="I13" s="119" t="s">
        <v>19</v>
      </c>
      <c r="J13" s="109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09" t="s">
        <v>26</v>
      </c>
      <c r="G14" s="34"/>
      <c r="H14" s="34"/>
      <c r="I14" s="119" t="s">
        <v>22</v>
      </c>
      <c r="J14" s="121" t="str">
        <f>'Rekapitulace stavby'!AN8</f>
        <v>26. 9. 2024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09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9" t="str">
        <f>IF('Rekapitulace stavby'!E11="","",'Rekapitulace stavby'!E11)</f>
        <v xml:space="preserve"> </v>
      </c>
      <c r="F17" s="34"/>
      <c r="G17" s="34"/>
      <c r="H17" s="34"/>
      <c r="I17" s="119" t="s">
        <v>27</v>
      </c>
      <c r="J17" s="109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09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9" t="str">
        <f>IF('Rekapitulace stavby'!E17="","",'Rekapitulace stavby'!E17)</f>
        <v xml:space="preserve"> </v>
      </c>
      <c r="F23" s="34"/>
      <c r="G23" s="34"/>
      <c r="H23" s="34"/>
      <c r="I23" s="119" t="s">
        <v>27</v>
      </c>
      <c r="J23" s="109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32</v>
      </c>
      <c r="E25" s="34"/>
      <c r="F25" s="34"/>
      <c r="G25" s="34"/>
      <c r="H25" s="34"/>
      <c r="I25" s="119" t="s">
        <v>25</v>
      </c>
      <c r="J25" s="109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9" t="str">
        <f>IF('Rekapitulace stavby'!E20="","",'Rekapitulace stavby'!E20)</f>
        <v xml:space="preserve"> </v>
      </c>
      <c r="F26" s="34"/>
      <c r="G26" s="34"/>
      <c r="H26" s="34"/>
      <c r="I26" s="119" t="s">
        <v>27</v>
      </c>
      <c r="J26" s="109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33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2"/>
      <c r="B29" s="123"/>
      <c r="C29" s="122"/>
      <c r="D29" s="122"/>
      <c r="E29" s="313" t="s">
        <v>1</v>
      </c>
      <c r="F29" s="313"/>
      <c r="G29" s="313"/>
      <c r="H29" s="313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6" t="s">
        <v>35</v>
      </c>
      <c r="E32" s="34"/>
      <c r="F32" s="34"/>
      <c r="G32" s="34"/>
      <c r="H32" s="34"/>
      <c r="I32" s="34"/>
      <c r="J32" s="127">
        <f>ROUND(J131,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8" t="s">
        <v>37</v>
      </c>
      <c r="G34" s="34"/>
      <c r="H34" s="34"/>
      <c r="I34" s="128" t="s">
        <v>36</v>
      </c>
      <c r="J34" s="128" t="s">
        <v>38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0" t="s">
        <v>39</v>
      </c>
      <c r="E35" s="119" t="s">
        <v>40</v>
      </c>
      <c r="F35" s="129">
        <f>ROUND((SUM(BE131:BE252)),  2)</f>
        <v>0</v>
      </c>
      <c r="G35" s="34"/>
      <c r="H35" s="34"/>
      <c r="I35" s="130">
        <v>0.21</v>
      </c>
      <c r="J35" s="129">
        <f>ROUND(((SUM(BE131:BE252))*I35),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41</v>
      </c>
      <c r="F36" s="129">
        <f>ROUND((SUM(BF131:BF252)),  2)</f>
        <v>0</v>
      </c>
      <c r="G36" s="34"/>
      <c r="H36" s="34"/>
      <c r="I36" s="130">
        <v>0.12</v>
      </c>
      <c r="J36" s="129">
        <f>ROUND(((SUM(BF131:BF252))*I36),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42</v>
      </c>
      <c r="F37" s="129">
        <f>ROUND((SUM(BG131:BG252)),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43</v>
      </c>
      <c r="F38" s="129">
        <f>ROUND((SUM(BH131:BH252)),  2)</f>
        <v>0</v>
      </c>
      <c r="G38" s="34"/>
      <c r="H38" s="34"/>
      <c r="I38" s="130">
        <v>0.12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44</v>
      </c>
      <c r="F39" s="129">
        <f>ROUND((SUM(BI131:BI252)),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45</v>
      </c>
      <c r="E41" s="133"/>
      <c r="F41" s="133"/>
      <c r="G41" s="134" t="s">
        <v>46</v>
      </c>
      <c r="H41" s="135" t="s">
        <v>47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152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customHeight="1">
      <c r="A85" s="34"/>
      <c r="B85" s="35"/>
      <c r="C85" s="36"/>
      <c r="D85" s="36"/>
      <c r="E85" s="314" t="str">
        <f>E7</f>
        <v>R 198 – IP1a, IP1b, IP2 a IP3 v k. ú. Černožice n. Labem - Sadové úpravy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146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4" t="s">
        <v>771</v>
      </c>
      <c r="F87" s="317"/>
      <c r="G87" s="317"/>
      <c r="H87" s="31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148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0" t="str">
        <f>E11</f>
        <v>SO–06 - Násl. péče 2. VEG</v>
      </c>
      <c r="F89" s="317"/>
      <c r="G89" s="317"/>
      <c r="H89" s="31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 t="str">
        <f>IF(J14="","",J14)</f>
        <v>26. 9. 2024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29" t="s">
        <v>30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32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153</v>
      </c>
      <c r="D96" s="150"/>
      <c r="E96" s="150"/>
      <c r="F96" s="150"/>
      <c r="G96" s="150"/>
      <c r="H96" s="150"/>
      <c r="I96" s="150"/>
      <c r="J96" s="151" t="s">
        <v>154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155</v>
      </c>
      <c r="D98" s="36"/>
      <c r="E98" s="36"/>
      <c r="F98" s="36"/>
      <c r="G98" s="36"/>
      <c r="H98" s="36"/>
      <c r="I98" s="36"/>
      <c r="J98" s="84">
        <f>J131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156</v>
      </c>
    </row>
    <row r="99" spans="1:47" s="9" customFormat="1" ht="24.95" customHeight="1">
      <c r="B99" s="153"/>
      <c r="C99" s="154"/>
      <c r="D99" s="155" t="s">
        <v>773</v>
      </c>
      <c r="E99" s="156"/>
      <c r="F99" s="156"/>
      <c r="G99" s="156"/>
      <c r="H99" s="156"/>
      <c r="I99" s="156"/>
      <c r="J99" s="157">
        <f>J132</f>
        <v>0</v>
      </c>
      <c r="K99" s="154"/>
      <c r="L99" s="158"/>
    </row>
    <row r="100" spans="1:47" s="15" customFormat="1" ht="19.899999999999999" customHeight="1">
      <c r="B100" s="253"/>
      <c r="C100" s="103"/>
      <c r="D100" s="254" t="s">
        <v>774</v>
      </c>
      <c r="E100" s="255"/>
      <c r="F100" s="255"/>
      <c r="G100" s="255"/>
      <c r="H100" s="255"/>
      <c r="I100" s="255"/>
      <c r="J100" s="256">
        <f>J133</f>
        <v>0</v>
      </c>
      <c r="K100" s="103"/>
      <c r="L100" s="257"/>
    </row>
    <row r="101" spans="1:47" s="15" customFormat="1" ht="19.899999999999999" customHeight="1">
      <c r="B101" s="253"/>
      <c r="C101" s="103"/>
      <c r="D101" s="254" t="s">
        <v>775</v>
      </c>
      <c r="E101" s="255"/>
      <c r="F101" s="255"/>
      <c r="G101" s="255"/>
      <c r="H101" s="255"/>
      <c r="I101" s="255"/>
      <c r="J101" s="256">
        <f>J142</f>
        <v>0</v>
      </c>
      <c r="K101" s="103"/>
      <c r="L101" s="257"/>
    </row>
    <row r="102" spans="1:47" s="15" customFormat="1" ht="19.899999999999999" customHeight="1">
      <c r="B102" s="253"/>
      <c r="C102" s="103"/>
      <c r="D102" s="254" t="s">
        <v>776</v>
      </c>
      <c r="E102" s="255"/>
      <c r="F102" s="255"/>
      <c r="G102" s="255"/>
      <c r="H102" s="255"/>
      <c r="I102" s="255"/>
      <c r="J102" s="256">
        <f>J147</f>
        <v>0</v>
      </c>
      <c r="K102" s="103"/>
      <c r="L102" s="257"/>
    </row>
    <row r="103" spans="1:47" s="15" customFormat="1" ht="19.899999999999999" customHeight="1">
      <c r="B103" s="253"/>
      <c r="C103" s="103"/>
      <c r="D103" s="254" t="s">
        <v>777</v>
      </c>
      <c r="E103" s="255"/>
      <c r="F103" s="255"/>
      <c r="G103" s="255"/>
      <c r="H103" s="255"/>
      <c r="I103" s="255"/>
      <c r="J103" s="256">
        <f>J153</f>
        <v>0</v>
      </c>
      <c r="K103" s="103"/>
      <c r="L103" s="257"/>
    </row>
    <row r="104" spans="1:47" s="9" customFormat="1" ht="24.95" customHeight="1">
      <c r="B104" s="153"/>
      <c r="C104" s="154"/>
      <c r="D104" s="155" t="s">
        <v>778</v>
      </c>
      <c r="E104" s="156"/>
      <c r="F104" s="156"/>
      <c r="G104" s="156"/>
      <c r="H104" s="156"/>
      <c r="I104" s="156"/>
      <c r="J104" s="157">
        <f>J158</f>
        <v>0</v>
      </c>
      <c r="K104" s="154"/>
      <c r="L104" s="158"/>
    </row>
    <row r="105" spans="1:47" s="15" customFormat="1" ht="19.899999999999999" customHeight="1">
      <c r="B105" s="253"/>
      <c r="C105" s="103"/>
      <c r="D105" s="254" t="s">
        <v>779</v>
      </c>
      <c r="E105" s="255"/>
      <c r="F105" s="255"/>
      <c r="G105" s="255"/>
      <c r="H105" s="255"/>
      <c r="I105" s="255"/>
      <c r="J105" s="256">
        <f>J159</f>
        <v>0</v>
      </c>
      <c r="K105" s="103"/>
      <c r="L105" s="257"/>
    </row>
    <row r="106" spans="1:47" s="15" customFormat="1" ht="19.899999999999999" customHeight="1">
      <c r="B106" s="253"/>
      <c r="C106" s="103"/>
      <c r="D106" s="254" t="s">
        <v>774</v>
      </c>
      <c r="E106" s="255"/>
      <c r="F106" s="255"/>
      <c r="G106" s="255"/>
      <c r="H106" s="255"/>
      <c r="I106" s="255"/>
      <c r="J106" s="256">
        <f>J164</f>
        <v>0</v>
      </c>
      <c r="K106" s="103"/>
      <c r="L106" s="257"/>
    </row>
    <row r="107" spans="1:47" s="15" customFormat="1" ht="19.899999999999999" customHeight="1">
      <c r="B107" s="253"/>
      <c r="C107" s="103"/>
      <c r="D107" s="254" t="s">
        <v>775</v>
      </c>
      <c r="E107" s="255"/>
      <c r="F107" s="255"/>
      <c r="G107" s="255"/>
      <c r="H107" s="255"/>
      <c r="I107" s="255"/>
      <c r="J107" s="256">
        <f>J193</f>
        <v>0</v>
      </c>
      <c r="K107" s="103"/>
      <c r="L107" s="257"/>
    </row>
    <row r="108" spans="1:47" s="15" customFormat="1" ht="19.899999999999999" customHeight="1">
      <c r="B108" s="253"/>
      <c r="C108" s="103"/>
      <c r="D108" s="254" t="s">
        <v>776</v>
      </c>
      <c r="E108" s="255"/>
      <c r="F108" s="255"/>
      <c r="G108" s="255"/>
      <c r="H108" s="255"/>
      <c r="I108" s="255"/>
      <c r="J108" s="256">
        <f>J210</f>
        <v>0</v>
      </c>
      <c r="K108" s="103"/>
      <c r="L108" s="257"/>
    </row>
    <row r="109" spans="1:47" s="15" customFormat="1" ht="19.899999999999999" customHeight="1">
      <c r="B109" s="253"/>
      <c r="C109" s="103"/>
      <c r="D109" s="254" t="s">
        <v>777</v>
      </c>
      <c r="E109" s="255"/>
      <c r="F109" s="255"/>
      <c r="G109" s="255"/>
      <c r="H109" s="255"/>
      <c r="I109" s="255"/>
      <c r="J109" s="256">
        <f>J236</f>
        <v>0</v>
      </c>
      <c r="K109" s="103"/>
      <c r="L109" s="257"/>
    </row>
    <row r="110" spans="1:47" s="2" customFormat="1" ht="21.7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pans="1:31" s="2" customFormat="1" ht="6.95" customHeight="1">
      <c r="A115" s="34"/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24.95" customHeight="1">
      <c r="A116" s="34"/>
      <c r="B116" s="35"/>
      <c r="C116" s="23" t="s">
        <v>160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2" customHeight="1">
      <c r="A118" s="34"/>
      <c r="B118" s="35"/>
      <c r="C118" s="29" t="s">
        <v>16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6.25" customHeight="1">
      <c r="A119" s="34"/>
      <c r="B119" s="35"/>
      <c r="C119" s="36"/>
      <c r="D119" s="36"/>
      <c r="E119" s="314" t="str">
        <f>E7</f>
        <v>R 198 – IP1a, IP1b, IP2 a IP3 v k. ú. Černožice n. Labem - Sadové úpravy</v>
      </c>
      <c r="F119" s="315"/>
      <c r="G119" s="315"/>
      <c r="H119" s="315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1" customFormat="1" ht="12" customHeight="1">
      <c r="B120" s="21"/>
      <c r="C120" s="29" t="s">
        <v>146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pans="1:31" s="2" customFormat="1" ht="16.5" customHeight="1">
      <c r="A121" s="34"/>
      <c r="B121" s="35"/>
      <c r="C121" s="36"/>
      <c r="D121" s="36"/>
      <c r="E121" s="314" t="s">
        <v>771</v>
      </c>
      <c r="F121" s="317"/>
      <c r="G121" s="317"/>
      <c r="H121" s="317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148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6"/>
      <c r="D123" s="36"/>
      <c r="E123" s="260" t="str">
        <f>E11</f>
        <v>SO–06 - Násl. péče 2. VEG</v>
      </c>
      <c r="F123" s="317"/>
      <c r="G123" s="317"/>
      <c r="H123" s="317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20</v>
      </c>
      <c r="D125" s="36"/>
      <c r="E125" s="36"/>
      <c r="F125" s="27" t="str">
        <f>F14</f>
        <v xml:space="preserve"> </v>
      </c>
      <c r="G125" s="36"/>
      <c r="H125" s="36"/>
      <c r="I125" s="29" t="s">
        <v>22</v>
      </c>
      <c r="J125" s="66" t="str">
        <f>IF(J14="","",J14)</f>
        <v>26. 9. 2024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24</v>
      </c>
      <c r="D127" s="36"/>
      <c r="E127" s="36"/>
      <c r="F127" s="27" t="str">
        <f>E17</f>
        <v xml:space="preserve"> </v>
      </c>
      <c r="G127" s="36"/>
      <c r="H127" s="36"/>
      <c r="I127" s="29" t="s">
        <v>30</v>
      </c>
      <c r="J127" s="32" t="str">
        <f>E23</f>
        <v xml:space="preserve"> 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28</v>
      </c>
      <c r="D128" s="36"/>
      <c r="E128" s="36"/>
      <c r="F128" s="27" t="str">
        <f>IF(E20="","",E20)</f>
        <v>Vyplň údaj</v>
      </c>
      <c r="G128" s="36"/>
      <c r="H128" s="36"/>
      <c r="I128" s="29" t="s">
        <v>32</v>
      </c>
      <c r="J128" s="32" t="str">
        <f>E26</f>
        <v xml:space="preserve"> 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0" customFormat="1" ht="29.25" customHeight="1">
      <c r="A130" s="159"/>
      <c r="B130" s="160"/>
      <c r="C130" s="161" t="s">
        <v>161</v>
      </c>
      <c r="D130" s="162" t="s">
        <v>60</v>
      </c>
      <c r="E130" s="162" t="s">
        <v>56</v>
      </c>
      <c r="F130" s="162" t="s">
        <v>57</v>
      </c>
      <c r="G130" s="162" t="s">
        <v>162</v>
      </c>
      <c r="H130" s="162" t="s">
        <v>163</v>
      </c>
      <c r="I130" s="162" t="s">
        <v>164</v>
      </c>
      <c r="J130" s="162" t="s">
        <v>154</v>
      </c>
      <c r="K130" s="163" t="s">
        <v>165</v>
      </c>
      <c r="L130" s="164"/>
      <c r="M130" s="75" t="s">
        <v>1</v>
      </c>
      <c r="N130" s="76" t="s">
        <v>39</v>
      </c>
      <c r="O130" s="76" t="s">
        <v>166</v>
      </c>
      <c r="P130" s="76" t="s">
        <v>167</v>
      </c>
      <c r="Q130" s="76" t="s">
        <v>168</v>
      </c>
      <c r="R130" s="76" t="s">
        <v>169</v>
      </c>
      <c r="S130" s="76" t="s">
        <v>170</v>
      </c>
      <c r="T130" s="77" t="s">
        <v>171</v>
      </c>
      <c r="U130" s="159"/>
      <c r="V130" s="159"/>
      <c r="W130" s="159"/>
      <c r="X130" s="159"/>
      <c r="Y130" s="159"/>
      <c r="Z130" s="159"/>
      <c r="AA130" s="159"/>
      <c r="AB130" s="159"/>
      <c r="AC130" s="159"/>
      <c r="AD130" s="159"/>
      <c r="AE130" s="159"/>
    </row>
    <row r="131" spans="1:65" s="2" customFormat="1" ht="22.9" customHeight="1">
      <c r="A131" s="34"/>
      <c r="B131" s="35"/>
      <c r="C131" s="82" t="s">
        <v>172</v>
      </c>
      <c r="D131" s="36"/>
      <c r="E131" s="36"/>
      <c r="F131" s="36"/>
      <c r="G131" s="36"/>
      <c r="H131" s="36"/>
      <c r="I131" s="36"/>
      <c r="J131" s="165">
        <f>BK131</f>
        <v>0</v>
      </c>
      <c r="K131" s="36"/>
      <c r="L131" s="39"/>
      <c r="M131" s="78"/>
      <c r="N131" s="166"/>
      <c r="O131" s="79"/>
      <c r="P131" s="167">
        <f>P132+P158</f>
        <v>0</v>
      </c>
      <c r="Q131" s="79"/>
      <c r="R131" s="167">
        <f>R132+R158</f>
        <v>0</v>
      </c>
      <c r="S131" s="79"/>
      <c r="T131" s="168">
        <f>T132+T158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74</v>
      </c>
      <c r="AU131" s="17" t="s">
        <v>156</v>
      </c>
      <c r="BK131" s="169">
        <f>BK132+BK158</f>
        <v>0</v>
      </c>
    </row>
    <row r="132" spans="1:65" s="11" customFormat="1" ht="25.9" customHeight="1">
      <c r="B132" s="170"/>
      <c r="C132" s="171"/>
      <c r="D132" s="172" t="s">
        <v>74</v>
      </c>
      <c r="E132" s="173" t="s">
        <v>780</v>
      </c>
      <c r="F132" s="173" t="s">
        <v>781</v>
      </c>
      <c r="G132" s="171"/>
      <c r="H132" s="171"/>
      <c r="I132" s="174"/>
      <c r="J132" s="175">
        <f>BK132</f>
        <v>0</v>
      </c>
      <c r="K132" s="171"/>
      <c r="L132" s="176"/>
      <c r="M132" s="177"/>
      <c r="N132" s="178"/>
      <c r="O132" s="178"/>
      <c r="P132" s="179">
        <f>P133+P142+P147+P153</f>
        <v>0</v>
      </c>
      <c r="Q132" s="178"/>
      <c r="R132" s="179">
        <f>R133+R142+R147+R153</f>
        <v>0</v>
      </c>
      <c r="S132" s="178"/>
      <c r="T132" s="180">
        <f>T133+T142+T147+T153</f>
        <v>0</v>
      </c>
      <c r="AR132" s="181" t="s">
        <v>82</v>
      </c>
      <c r="AT132" s="182" t="s">
        <v>74</v>
      </c>
      <c r="AU132" s="182" t="s">
        <v>75</v>
      </c>
      <c r="AY132" s="181" t="s">
        <v>175</v>
      </c>
      <c r="BK132" s="183">
        <f>BK133+BK142+BK147+BK153</f>
        <v>0</v>
      </c>
    </row>
    <row r="133" spans="1:65" s="11" customFormat="1" ht="22.9" customHeight="1">
      <c r="B133" s="170"/>
      <c r="C133" s="171"/>
      <c r="D133" s="172" t="s">
        <v>74</v>
      </c>
      <c r="E133" s="258" t="s">
        <v>173</v>
      </c>
      <c r="F133" s="258" t="s">
        <v>262</v>
      </c>
      <c r="G133" s="171"/>
      <c r="H133" s="171"/>
      <c r="I133" s="174"/>
      <c r="J133" s="259">
        <f>BK133</f>
        <v>0</v>
      </c>
      <c r="K133" s="171"/>
      <c r="L133" s="176"/>
      <c r="M133" s="177"/>
      <c r="N133" s="178"/>
      <c r="O133" s="178"/>
      <c r="P133" s="179">
        <f>SUM(P134:P141)</f>
        <v>0</v>
      </c>
      <c r="Q133" s="178"/>
      <c r="R133" s="179">
        <f>SUM(R134:R141)</f>
        <v>0</v>
      </c>
      <c r="S133" s="178"/>
      <c r="T133" s="180">
        <f>SUM(T134:T141)</f>
        <v>0</v>
      </c>
      <c r="AR133" s="181" t="s">
        <v>82</v>
      </c>
      <c r="AT133" s="182" t="s">
        <v>74</v>
      </c>
      <c r="AU133" s="182" t="s">
        <v>82</v>
      </c>
      <c r="AY133" s="181" t="s">
        <v>175</v>
      </c>
      <c r="BK133" s="183">
        <f>SUM(BK134:BK141)</f>
        <v>0</v>
      </c>
    </row>
    <row r="134" spans="1:65" s="2" customFormat="1" ht="21.75" customHeight="1">
      <c r="A134" s="34"/>
      <c r="B134" s="35"/>
      <c r="C134" s="184" t="s">
        <v>82</v>
      </c>
      <c r="D134" s="184" t="s">
        <v>176</v>
      </c>
      <c r="E134" s="185" t="s">
        <v>782</v>
      </c>
      <c r="F134" s="186" t="s">
        <v>783</v>
      </c>
      <c r="G134" s="187" t="s">
        <v>250</v>
      </c>
      <c r="H134" s="188">
        <v>18000</v>
      </c>
      <c r="I134" s="189"/>
      <c r="J134" s="190">
        <f>ROUND(I134*H134,2)</f>
        <v>0</v>
      </c>
      <c r="K134" s="186" t="s">
        <v>1</v>
      </c>
      <c r="L134" s="191"/>
      <c r="M134" s="192" t="s">
        <v>1</v>
      </c>
      <c r="N134" s="193" t="s">
        <v>40</v>
      </c>
      <c r="O134" s="71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180</v>
      </c>
      <c r="AT134" s="196" t="s">
        <v>176</v>
      </c>
      <c r="AU134" s="196" t="s">
        <v>84</v>
      </c>
      <c r="AY134" s="17" t="s">
        <v>175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82</v>
      </c>
      <c r="BK134" s="197">
        <f>ROUND(I134*H134,2)</f>
        <v>0</v>
      </c>
      <c r="BL134" s="17" t="s">
        <v>181</v>
      </c>
      <c r="BM134" s="196" t="s">
        <v>784</v>
      </c>
    </row>
    <row r="135" spans="1:65" s="13" customFormat="1" ht="11.25">
      <c r="B135" s="213"/>
      <c r="C135" s="214"/>
      <c r="D135" s="200" t="s">
        <v>182</v>
      </c>
      <c r="E135" s="215" t="s">
        <v>1</v>
      </c>
      <c r="F135" s="216" t="s">
        <v>785</v>
      </c>
      <c r="G135" s="214"/>
      <c r="H135" s="215" t="s">
        <v>1</v>
      </c>
      <c r="I135" s="217"/>
      <c r="J135" s="214"/>
      <c r="K135" s="214"/>
      <c r="L135" s="218"/>
      <c r="M135" s="219"/>
      <c r="N135" s="220"/>
      <c r="O135" s="220"/>
      <c r="P135" s="220"/>
      <c r="Q135" s="220"/>
      <c r="R135" s="220"/>
      <c r="S135" s="220"/>
      <c r="T135" s="221"/>
      <c r="AT135" s="222" t="s">
        <v>182</v>
      </c>
      <c r="AU135" s="222" t="s">
        <v>84</v>
      </c>
      <c r="AV135" s="13" t="s">
        <v>82</v>
      </c>
      <c r="AW135" s="13" t="s">
        <v>31</v>
      </c>
      <c r="AX135" s="13" t="s">
        <v>75</v>
      </c>
      <c r="AY135" s="222" t="s">
        <v>175</v>
      </c>
    </row>
    <row r="136" spans="1:65" s="12" customFormat="1" ht="11.25">
      <c r="B136" s="198"/>
      <c r="C136" s="199"/>
      <c r="D136" s="200" t="s">
        <v>182</v>
      </c>
      <c r="E136" s="201" t="s">
        <v>1</v>
      </c>
      <c r="F136" s="202" t="s">
        <v>786</v>
      </c>
      <c r="G136" s="199"/>
      <c r="H136" s="203">
        <v>18000</v>
      </c>
      <c r="I136" s="204"/>
      <c r="J136" s="199"/>
      <c r="K136" s="199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182</v>
      </c>
      <c r="AU136" s="209" t="s">
        <v>84</v>
      </c>
      <c r="AV136" s="12" t="s">
        <v>84</v>
      </c>
      <c r="AW136" s="12" t="s">
        <v>31</v>
      </c>
      <c r="AX136" s="12" t="s">
        <v>75</v>
      </c>
      <c r="AY136" s="209" t="s">
        <v>175</v>
      </c>
    </row>
    <row r="137" spans="1:65" s="14" customFormat="1" ht="11.25">
      <c r="B137" s="223"/>
      <c r="C137" s="224"/>
      <c r="D137" s="200" t="s">
        <v>182</v>
      </c>
      <c r="E137" s="225" t="s">
        <v>1</v>
      </c>
      <c r="F137" s="226" t="s">
        <v>253</v>
      </c>
      <c r="G137" s="224"/>
      <c r="H137" s="227">
        <v>18000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AT137" s="233" t="s">
        <v>182</v>
      </c>
      <c r="AU137" s="233" t="s">
        <v>84</v>
      </c>
      <c r="AV137" s="14" t="s">
        <v>181</v>
      </c>
      <c r="AW137" s="14" t="s">
        <v>31</v>
      </c>
      <c r="AX137" s="14" t="s">
        <v>82</v>
      </c>
      <c r="AY137" s="233" t="s">
        <v>175</v>
      </c>
    </row>
    <row r="138" spans="1:65" s="2" customFormat="1" ht="24.2" customHeight="1">
      <c r="A138" s="34"/>
      <c r="B138" s="35"/>
      <c r="C138" s="184" t="s">
        <v>84</v>
      </c>
      <c r="D138" s="184" t="s">
        <v>176</v>
      </c>
      <c r="E138" s="185" t="s">
        <v>787</v>
      </c>
      <c r="F138" s="186" t="s">
        <v>788</v>
      </c>
      <c r="G138" s="187" t="s">
        <v>259</v>
      </c>
      <c r="H138" s="188">
        <v>9.6000000000000002E-2</v>
      </c>
      <c r="I138" s="189"/>
      <c r="J138" s="190">
        <f>ROUND(I138*H138,2)</f>
        <v>0</v>
      </c>
      <c r="K138" s="186" t="s">
        <v>1</v>
      </c>
      <c r="L138" s="191"/>
      <c r="M138" s="192" t="s">
        <v>1</v>
      </c>
      <c r="N138" s="193" t="s">
        <v>40</v>
      </c>
      <c r="O138" s="71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6" t="s">
        <v>180</v>
      </c>
      <c r="AT138" s="196" t="s">
        <v>176</v>
      </c>
      <c r="AU138" s="196" t="s">
        <v>84</v>
      </c>
      <c r="AY138" s="17" t="s">
        <v>175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7" t="s">
        <v>82</v>
      </c>
      <c r="BK138" s="197">
        <f>ROUND(I138*H138,2)</f>
        <v>0</v>
      </c>
      <c r="BL138" s="17" t="s">
        <v>181</v>
      </c>
      <c r="BM138" s="196" t="s">
        <v>789</v>
      </c>
    </row>
    <row r="139" spans="1:65" s="13" customFormat="1" ht="11.25">
      <c r="B139" s="213"/>
      <c r="C139" s="214"/>
      <c r="D139" s="200" t="s">
        <v>182</v>
      </c>
      <c r="E139" s="215" t="s">
        <v>1</v>
      </c>
      <c r="F139" s="216" t="s">
        <v>265</v>
      </c>
      <c r="G139" s="214"/>
      <c r="H139" s="215" t="s">
        <v>1</v>
      </c>
      <c r="I139" s="217"/>
      <c r="J139" s="214"/>
      <c r="K139" s="214"/>
      <c r="L139" s="218"/>
      <c r="M139" s="219"/>
      <c r="N139" s="220"/>
      <c r="O139" s="220"/>
      <c r="P139" s="220"/>
      <c r="Q139" s="220"/>
      <c r="R139" s="220"/>
      <c r="S139" s="220"/>
      <c r="T139" s="221"/>
      <c r="AT139" s="222" t="s">
        <v>182</v>
      </c>
      <c r="AU139" s="222" t="s">
        <v>84</v>
      </c>
      <c r="AV139" s="13" t="s">
        <v>82</v>
      </c>
      <c r="AW139" s="13" t="s">
        <v>31</v>
      </c>
      <c r="AX139" s="13" t="s">
        <v>75</v>
      </c>
      <c r="AY139" s="222" t="s">
        <v>175</v>
      </c>
    </row>
    <row r="140" spans="1:65" s="12" customFormat="1" ht="11.25">
      <c r="B140" s="198"/>
      <c r="C140" s="199"/>
      <c r="D140" s="200" t="s">
        <v>182</v>
      </c>
      <c r="E140" s="201" t="s">
        <v>1</v>
      </c>
      <c r="F140" s="202" t="s">
        <v>790</v>
      </c>
      <c r="G140" s="199"/>
      <c r="H140" s="203">
        <v>9.6000000000000002E-2</v>
      </c>
      <c r="I140" s="204"/>
      <c r="J140" s="199"/>
      <c r="K140" s="199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182</v>
      </c>
      <c r="AU140" s="209" t="s">
        <v>84</v>
      </c>
      <c r="AV140" s="12" t="s">
        <v>84</v>
      </c>
      <c r="AW140" s="12" t="s">
        <v>31</v>
      </c>
      <c r="AX140" s="12" t="s">
        <v>75</v>
      </c>
      <c r="AY140" s="209" t="s">
        <v>175</v>
      </c>
    </row>
    <row r="141" spans="1:65" s="14" customFormat="1" ht="11.25">
      <c r="B141" s="223"/>
      <c r="C141" s="224"/>
      <c r="D141" s="200" t="s">
        <v>182</v>
      </c>
      <c r="E141" s="225" t="s">
        <v>1</v>
      </c>
      <c r="F141" s="226" t="s">
        <v>253</v>
      </c>
      <c r="G141" s="224"/>
      <c r="H141" s="227">
        <v>9.6000000000000002E-2</v>
      </c>
      <c r="I141" s="228"/>
      <c r="J141" s="224"/>
      <c r="K141" s="224"/>
      <c r="L141" s="229"/>
      <c r="M141" s="230"/>
      <c r="N141" s="231"/>
      <c r="O141" s="231"/>
      <c r="P141" s="231"/>
      <c r="Q141" s="231"/>
      <c r="R141" s="231"/>
      <c r="S141" s="231"/>
      <c r="T141" s="232"/>
      <c r="AT141" s="233" t="s">
        <v>182</v>
      </c>
      <c r="AU141" s="233" t="s">
        <v>84</v>
      </c>
      <c r="AV141" s="14" t="s">
        <v>181</v>
      </c>
      <c r="AW141" s="14" t="s">
        <v>31</v>
      </c>
      <c r="AX141" s="14" t="s">
        <v>82</v>
      </c>
      <c r="AY141" s="233" t="s">
        <v>175</v>
      </c>
    </row>
    <row r="142" spans="1:65" s="11" customFormat="1" ht="22.9" customHeight="1">
      <c r="B142" s="170"/>
      <c r="C142" s="171"/>
      <c r="D142" s="172" t="s">
        <v>74</v>
      </c>
      <c r="E142" s="258" t="s">
        <v>187</v>
      </c>
      <c r="F142" s="258" t="s">
        <v>702</v>
      </c>
      <c r="G142" s="171"/>
      <c r="H142" s="171"/>
      <c r="I142" s="174"/>
      <c r="J142" s="259">
        <f>BK142</f>
        <v>0</v>
      </c>
      <c r="K142" s="171"/>
      <c r="L142" s="176"/>
      <c r="M142" s="177"/>
      <c r="N142" s="178"/>
      <c r="O142" s="178"/>
      <c r="P142" s="179">
        <f>SUM(P143:P146)</f>
        <v>0</v>
      </c>
      <c r="Q142" s="178"/>
      <c r="R142" s="179">
        <f>SUM(R143:R146)</f>
        <v>0</v>
      </c>
      <c r="S142" s="178"/>
      <c r="T142" s="180">
        <f>SUM(T143:T146)</f>
        <v>0</v>
      </c>
      <c r="AR142" s="181" t="s">
        <v>82</v>
      </c>
      <c r="AT142" s="182" t="s">
        <v>74</v>
      </c>
      <c r="AU142" s="182" t="s">
        <v>82</v>
      </c>
      <c r="AY142" s="181" t="s">
        <v>175</v>
      </c>
      <c r="BK142" s="183">
        <f>SUM(BK143:BK146)</f>
        <v>0</v>
      </c>
    </row>
    <row r="143" spans="1:65" s="2" customFormat="1" ht="21.75" customHeight="1">
      <c r="A143" s="34"/>
      <c r="B143" s="35"/>
      <c r="C143" s="184" t="s">
        <v>92</v>
      </c>
      <c r="D143" s="184" t="s">
        <v>176</v>
      </c>
      <c r="E143" s="185" t="s">
        <v>791</v>
      </c>
      <c r="F143" s="186" t="s">
        <v>792</v>
      </c>
      <c r="G143" s="187" t="s">
        <v>250</v>
      </c>
      <c r="H143" s="188">
        <v>3840</v>
      </c>
      <c r="I143" s="189"/>
      <c r="J143" s="190">
        <f>ROUND(I143*H143,2)</f>
        <v>0</v>
      </c>
      <c r="K143" s="186" t="s">
        <v>1</v>
      </c>
      <c r="L143" s="191"/>
      <c r="M143" s="192" t="s">
        <v>1</v>
      </c>
      <c r="N143" s="193" t="s">
        <v>40</v>
      </c>
      <c r="O143" s="71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6" t="s">
        <v>180</v>
      </c>
      <c r="AT143" s="196" t="s">
        <v>176</v>
      </c>
      <c r="AU143" s="196" t="s">
        <v>84</v>
      </c>
      <c r="AY143" s="17" t="s">
        <v>175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7" t="s">
        <v>82</v>
      </c>
      <c r="BK143" s="197">
        <f>ROUND(I143*H143,2)</f>
        <v>0</v>
      </c>
      <c r="BL143" s="17" t="s">
        <v>181</v>
      </c>
      <c r="BM143" s="196" t="s">
        <v>793</v>
      </c>
    </row>
    <row r="144" spans="1:65" s="13" customFormat="1" ht="11.25">
      <c r="B144" s="213"/>
      <c r="C144" s="214"/>
      <c r="D144" s="200" t="s">
        <v>182</v>
      </c>
      <c r="E144" s="215" t="s">
        <v>1</v>
      </c>
      <c r="F144" s="216" t="s">
        <v>785</v>
      </c>
      <c r="G144" s="214"/>
      <c r="H144" s="215" t="s">
        <v>1</v>
      </c>
      <c r="I144" s="217"/>
      <c r="J144" s="214"/>
      <c r="K144" s="214"/>
      <c r="L144" s="218"/>
      <c r="M144" s="219"/>
      <c r="N144" s="220"/>
      <c r="O144" s="220"/>
      <c r="P144" s="220"/>
      <c r="Q144" s="220"/>
      <c r="R144" s="220"/>
      <c r="S144" s="220"/>
      <c r="T144" s="221"/>
      <c r="AT144" s="222" t="s">
        <v>182</v>
      </c>
      <c r="AU144" s="222" t="s">
        <v>84</v>
      </c>
      <c r="AV144" s="13" t="s">
        <v>82</v>
      </c>
      <c r="AW144" s="13" t="s">
        <v>31</v>
      </c>
      <c r="AX144" s="13" t="s">
        <v>75</v>
      </c>
      <c r="AY144" s="222" t="s">
        <v>175</v>
      </c>
    </row>
    <row r="145" spans="1:65" s="12" customFormat="1" ht="11.25">
      <c r="B145" s="198"/>
      <c r="C145" s="199"/>
      <c r="D145" s="200" t="s">
        <v>182</v>
      </c>
      <c r="E145" s="201" t="s">
        <v>1</v>
      </c>
      <c r="F145" s="202" t="s">
        <v>794</v>
      </c>
      <c r="G145" s="199"/>
      <c r="H145" s="203">
        <v>3840</v>
      </c>
      <c r="I145" s="204"/>
      <c r="J145" s="199"/>
      <c r="K145" s="199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182</v>
      </c>
      <c r="AU145" s="209" t="s">
        <v>84</v>
      </c>
      <c r="AV145" s="12" t="s">
        <v>84</v>
      </c>
      <c r="AW145" s="12" t="s">
        <v>31</v>
      </c>
      <c r="AX145" s="12" t="s">
        <v>75</v>
      </c>
      <c r="AY145" s="209" t="s">
        <v>175</v>
      </c>
    </row>
    <row r="146" spans="1:65" s="14" customFormat="1" ht="11.25">
      <c r="B146" s="223"/>
      <c r="C146" s="224"/>
      <c r="D146" s="200" t="s">
        <v>182</v>
      </c>
      <c r="E146" s="225" t="s">
        <v>1</v>
      </c>
      <c r="F146" s="226" t="s">
        <v>253</v>
      </c>
      <c r="G146" s="224"/>
      <c r="H146" s="227">
        <v>3840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AT146" s="233" t="s">
        <v>182</v>
      </c>
      <c r="AU146" s="233" t="s">
        <v>84</v>
      </c>
      <c r="AV146" s="14" t="s">
        <v>181</v>
      </c>
      <c r="AW146" s="14" t="s">
        <v>31</v>
      </c>
      <c r="AX146" s="14" t="s">
        <v>82</v>
      </c>
      <c r="AY146" s="233" t="s">
        <v>175</v>
      </c>
    </row>
    <row r="147" spans="1:65" s="11" customFormat="1" ht="22.9" customHeight="1">
      <c r="B147" s="170"/>
      <c r="C147" s="171"/>
      <c r="D147" s="172" t="s">
        <v>74</v>
      </c>
      <c r="E147" s="258" t="s">
        <v>201</v>
      </c>
      <c r="F147" s="258" t="s">
        <v>291</v>
      </c>
      <c r="G147" s="171"/>
      <c r="H147" s="171"/>
      <c r="I147" s="174"/>
      <c r="J147" s="259">
        <f>BK147</f>
        <v>0</v>
      </c>
      <c r="K147" s="171"/>
      <c r="L147" s="176"/>
      <c r="M147" s="177"/>
      <c r="N147" s="178"/>
      <c r="O147" s="178"/>
      <c r="P147" s="179">
        <f>SUM(P148:P152)</f>
        <v>0</v>
      </c>
      <c r="Q147" s="178"/>
      <c r="R147" s="179">
        <f>SUM(R148:R152)</f>
        <v>0</v>
      </c>
      <c r="S147" s="178"/>
      <c r="T147" s="180">
        <f>SUM(T148:T152)</f>
        <v>0</v>
      </c>
      <c r="AR147" s="181" t="s">
        <v>82</v>
      </c>
      <c r="AT147" s="182" t="s">
        <v>74</v>
      </c>
      <c r="AU147" s="182" t="s">
        <v>82</v>
      </c>
      <c r="AY147" s="181" t="s">
        <v>175</v>
      </c>
      <c r="BK147" s="183">
        <f>SUM(BK148:BK152)</f>
        <v>0</v>
      </c>
    </row>
    <row r="148" spans="1:65" s="2" customFormat="1" ht="24.2" customHeight="1">
      <c r="A148" s="34"/>
      <c r="B148" s="35"/>
      <c r="C148" s="184" t="s">
        <v>181</v>
      </c>
      <c r="D148" s="184" t="s">
        <v>176</v>
      </c>
      <c r="E148" s="185" t="s">
        <v>795</v>
      </c>
      <c r="F148" s="186" t="s">
        <v>796</v>
      </c>
      <c r="G148" s="187" t="s">
        <v>250</v>
      </c>
      <c r="H148" s="188">
        <v>16680</v>
      </c>
      <c r="I148" s="189"/>
      <c r="J148" s="190">
        <f>ROUND(I148*H148,2)</f>
        <v>0</v>
      </c>
      <c r="K148" s="186" t="s">
        <v>1</v>
      </c>
      <c r="L148" s="191"/>
      <c r="M148" s="192" t="s">
        <v>1</v>
      </c>
      <c r="N148" s="193" t="s">
        <v>40</v>
      </c>
      <c r="O148" s="71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6" t="s">
        <v>180</v>
      </c>
      <c r="AT148" s="196" t="s">
        <v>176</v>
      </c>
      <c r="AU148" s="196" t="s">
        <v>84</v>
      </c>
      <c r="AY148" s="17" t="s">
        <v>175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7" t="s">
        <v>82</v>
      </c>
      <c r="BK148" s="197">
        <f>ROUND(I148*H148,2)</f>
        <v>0</v>
      </c>
      <c r="BL148" s="17" t="s">
        <v>181</v>
      </c>
      <c r="BM148" s="196" t="s">
        <v>797</v>
      </c>
    </row>
    <row r="149" spans="1:65" s="13" customFormat="1" ht="11.25">
      <c r="B149" s="213"/>
      <c r="C149" s="214"/>
      <c r="D149" s="200" t="s">
        <v>182</v>
      </c>
      <c r="E149" s="215" t="s">
        <v>1</v>
      </c>
      <c r="F149" s="216" t="s">
        <v>785</v>
      </c>
      <c r="G149" s="214"/>
      <c r="H149" s="215" t="s">
        <v>1</v>
      </c>
      <c r="I149" s="217"/>
      <c r="J149" s="214"/>
      <c r="K149" s="214"/>
      <c r="L149" s="218"/>
      <c r="M149" s="219"/>
      <c r="N149" s="220"/>
      <c r="O149" s="220"/>
      <c r="P149" s="220"/>
      <c r="Q149" s="220"/>
      <c r="R149" s="220"/>
      <c r="S149" s="220"/>
      <c r="T149" s="221"/>
      <c r="AT149" s="222" t="s">
        <v>182</v>
      </c>
      <c r="AU149" s="222" t="s">
        <v>84</v>
      </c>
      <c r="AV149" s="13" t="s">
        <v>82</v>
      </c>
      <c r="AW149" s="13" t="s">
        <v>31</v>
      </c>
      <c r="AX149" s="13" t="s">
        <v>75</v>
      </c>
      <c r="AY149" s="222" t="s">
        <v>175</v>
      </c>
    </row>
    <row r="150" spans="1:65" s="12" customFormat="1" ht="11.25">
      <c r="B150" s="198"/>
      <c r="C150" s="199"/>
      <c r="D150" s="200" t="s">
        <v>182</v>
      </c>
      <c r="E150" s="201" t="s">
        <v>1</v>
      </c>
      <c r="F150" s="202" t="s">
        <v>798</v>
      </c>
      <c r="G150" s="199"/>
      <c r="H150" s="203">
        <v>16680</v>
      </c>
      <c r="I150" s="204"/>
      <c r="J150" s="199"/>
      <c r="K150" s="199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182</v>
      </c>
      <c r="AU150" s="209" t="s">
        <v>84</v>
      </c>
      <c r="AV150" s="12" t="s">
        <v>84</v>
      </c>
      <c r="AW150" s="12" t="s">
        <v>31</v>
      </c>
      <c r="AX150" s="12" t="s">
        <v>75</v>
      </c>
      <c r="AY150" s="209" t="s">
        <v>175</v>
      </c>
    </row>
    <row r="151" spans="1:65" s="14" customFormat="1" ht="11.25">
      <c r="B151" s="223"/>
      <c r="C151" s="224"/>
      <c r="D151" s="200" t="s">
        <v>182</v>
      </c>
      <c r="E151" s="225" t="s">
        <v>1</v>
      </c>
      <c r="F151" s="226" t="s">
        <v>253</v>
      </c>
      <c r="G151" s="224"/>
      <c r="H151" s="227">
        <v>16680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AT151" s="233" t="s">
        <v>182</v>
      </c>
      <c r="AU151" s="233" t="s">
        <v>84</v>
      </c>
      <c r="AV151" s="14" t="s">
        <v>181</v>
      </c>
      <c r="AW151" s="14" t="s">
        <v>31</v>
      </c>
      <c r="AX151" s="14" t="s">
        <v>82</v>
      </c>
      <c r="AY151" s="233" t="s">
        <v>175</v>
      </c>
    </row>
    <row r="152" spans="1:65" s="2" customFormat="1" ht="16.5" customHeight="1">
      <c r="A152" s="34"/>
      <c r="B152" s="35"/>
      <c r="C152" s="184" t="s">
        <v>196</v>
      </c>
      <c r="D152" s="184" t="s">
        <v>176</v>
      </c>
      <c r="E152" s="185" t="s">
        <v>799</v>
      </c>
      <c r="F152" s="186" t="s">
        <v>310</v>
      </c>
      <c r="G152" s="187" t="s">
        <v>259</v>
      </c>
      <c r="H152" s="188">
        <v>1.006</v>
      </c>
      <c r="I152" s="189"/>
      <c r="J152" s="190">
        <f>ROUND(I152*H152,2)</f>
        <v>0</v>
      </c>
      <c r="K152" s="186" t="s">
        <v>1</v>
      </c>
      <c r="L152" s="191"/>
      <c r="M152" s="192" t="s">
        <v>1</v>
      </c>
      <c r="N152" s="193" t="s">
        <v>40</v>
      </c>
      <c r="O152" s="71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6" t="s">
        <v>180</v>
      </c>
      <c r="AT152" s="196" t="s">
        <v>176</v>
      </c>
      <c r="AU152" s="196" t="s">
        <v>84</v>
      </c>
      <c r="AY152" s="17" t="s">
        <v>175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82</v>
      </c>
      <c r="BK152" s="197">
        <f>ROUND(I152*H152,2)</f>
        <v>0</v>
      </c>
      <c r="BL152" s="17" t="s">
        <v>181</v>
      </c>
      <c r="BM152" s="196" t="s">
        <v>800</v>
      </c>
    </row>
    <row r="153" spans="1:65" s="11" customFormat="1" ht="22.9" customHeight="1">
      <c r="B153" s="170"/>
      <c r="C153" s="171"/>
      <c r="D153" s="172" t="s">
        <v>74</v>
      </c>
      <c r="E153" s="258" t="s">
        <v>290</v>
      </c>
      <c r="F153" s="258" t="s">
        <v>325</v>
      </c>
      <c r="G153" s="171"/>
      <c r="H153" s="171"/>
      <c r="I153" s="174"/>
      <c r="J153" s="259">
        <f>BK153</f>
        <v>0</v>
      </c>
      <c r="K153" s="171"/>
      <c r="L153" s="176"/>
      <c r="M153" s="177"/>
      <c r="N153" s="178"/>
      <c r="O153" s="178"/>
      <c r="P153" s="179">
        <f>SUM(P154:P157)</f>
        <v>0</v>
      </c>
      <c r="Q153" s="178"/>
      <c r="R153" s="179">
        <f>SUM(R154:R157)</f>
        <v>0</v>
      </c>
      <c r="S153" s="178"/>
      <c r="T153" s="180">
        <f>SUM(T154:T157)</f>
        <v>0</v>
      </c>
      <c r="AR153" s="181" t="s">
        <v>82</v>
      </c>
      <c r="AT153" s="182" t="s">
        <v>74</v>
      </c>
      <c r="AU153" s="182" t="s">
        <v>82</v>
      </c>
      <c r="AY153" s="181" t="s">
        <v>175</v>
      </c>
      <c r="BK153" s="183">
        <f>SUM(BK154:BK157)</f>
        <v>0</v>
      </c>
    </row>
    <row r="154" spans="1:65" s="2" customFormat="1" ht="24.2" customHeight="1">
      <c r="A154" s="34"/>
      <c r="B154" s="35"/>
      <c r="C154" s="184" t="s">
        <v>191</v>
      </c>
      <c r="D154" s="184" t="s">
        <v>176</v>
      </c>
      <c r="E154" s="185" t="s">
        <v>801</v>
      </c>
      <c r="F154" s="186" t="s">
        <v>802</v>
      </c>
      <c r="G154" s="187" t="s">
        <v>250</v>
      </c>
      <c r="H154" s="188">
        <v>54780</v>
      </c>
      <c r="I154" s="189"/>
      <c r="J154" s="190">
        <f>ROUND(I154*H154,2)</f>
        <v>0</v>
      </c>
      <c r="K154" s="186" t="s">
        <v>1</v>
      </c>
      <c r="L154" s="191"/>
      <c r="M154" s="192" t="s">
        <v>1</v>
      </c>
      <c r="N154" s="193" t="s">
        <v>40</v>
      </c>
      <c r="O154" s="71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6" t="s">
        <v>180</v>
      </c>
      <c r="AT154" s="196" t="s">
        <v>176</v>
      </c>
      <c r="AU154" s="196" t="s">
        <v>84</v>
      </c>
      <c r="AY154" s="17" t="s">
        <v>175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82</v>
      </c>
      <c r="BK154" s="197">
        <f>ROUND(I154*H154,2)</f>
        <v>0</v>
      </c>
      <c r="BL154" s="17" t="s">
        <v>181</v>
      </c>
      <c r="BM154" s="196" t="s">
        <v>803</v>
      </c>
    </row>
    <row r="155" spans="1:65" s="13" customFormat="1" ht="11.25">
      <c r="B155" s="213"/>
      <c r="C155" s="214"/>
      <c r="D155" s="200" t="s">
        <v>182</v>
      </c>
      <c r="E155" s="215" t="s">
        <v>1</v>
      </c>
      <c r="F155" s="216" t="s">
        <v>785</v>
      </c>
      <c r="G155" s="214"/>
      <c r="H155" s="215" t="s">
        <v>1</v>
      </c>
      <c r="I155" s="217"/>
      <c r="J155" s="214"/>
      <c r="K155" s="214"/>
      <c r="L155" s="218"/>
      <c r="M155" s="219"/>
      <c r="N155" s="220"/>
      <c r="O155" s="220"/>
      <c r="P155" s="220"/>
      <c r="Q155" s="220"/>
      <c r="R155" s="220"/>
      <c r="S155" s="220"/>
      <c r="T155" s="221"/>
      <c r="AT155" s="222" t="s">
        <v>182</v>
      </c>
      <c r="AU155" s="222" t="s">
        <v>84</v>
      </c>
      <c r="AV155" s="13" t="s">
        <v>82</v>
      </c>
      <c r="AW155" s="13" t="s">
        <v>31</v>
      </c>
      <c r="AX155" s="13" t="s">
        <v>75</v>
      </c>
      <c r="AY155" s="222" t="s">
        <v>175</v>
      </c>
    </row>
    <row r="156" spans="1:65" s="12" customFormat="1" ht="11.25">
      <c r="B156" s="198"/>
      <c r="C156" s="199"/>
      <c r="D156" s="200" t="s">
        <v>182</v>
      </c>
      <c r="E156" s="201" t="s">
        <v>1</v>
      </c>
      <c r="F156" s="202" t="s">
        <v>804</v>
      </c>
      <c r="G156" s="199"/>
      <c r="H156" s="203">
        <v>54780</v>
      </c>
      <c r="I156" s="204"/>
      <c r="J156" s="199"/>
      <c r="K156" s="199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182</v>
      </c>
      <c r="AU156" s="209" t="s">
        <v>84</v>
      </c>
      <c r="AV156" s="12" t="s">
        <v>84</v>
      </c>
      <c r="AW156" s="12" t="s">
        <v>31</v>
      </c>
      <c r="AX156" s="12" t="s">
        <v>75</v>
      </c>
      <c r="AY156" s="209" t="s">
        <v>175</v>
      </c>
    </row>
    <row r="157" spans="1:65" s="14" customFormat="1" ht="11.25">
      <c r="B157" s="223"/>
      <c r="C157" s="224"/>
      <c r="D157" s="200" t="s">
        <v>182</v>
      </c>
      <c r="E157" s="225" t="s">
        <v>1</v>
      </c>
      <c r="F157" s="226" t="s">
        <v>253</v>
      </c>
      <c r="G157" s="224"/>
      <c r="H157" s="227">
        <v>54780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AT157" s="233" t="s">
        <v>182</v>
      </c>
      <c r="AU157" s="233" t="s">
        <v>84</v>
      </c>
      <c r="AV157" s="14" t="s">
        <v>181</v>
      </c>
      <c r="AW157" s="14" t="s">
        <v>31</v>
      </c>
      <c r="AX157" s="14" t="s">
        <v>82</v>
      </c>
      <c r="AY157" s="233" t="s">
        <v>175</v>
      </c>
    </row>
    <row r="158" spans="1:65" s="11" customFormat="1" ht="25.9" customHeight="1">
      <c r="B158" s="170"/>
      <c r="C158" s="171"/>
      <c r="D158" s="172" t="s">
        <v>74</v>
      </c>
      <c r="E158" s="173" t="s">
        <v>805</v>
      </c>
      <c r="F158" s="173" t="s">
        <v>806</v>
      </c>
      <c r="G158" s="171"/>
      <c r="H158" s="171"/>
      <c r="I158" s="174"/>
      <c r="J158" s="175">
        <f>BK158</f>
        <v>0</v>
      </c>
      <c r="K158" s="171"/>
      <c r="L158" s="176"/>
      <c r="M158" s="177"/>
      <c r="N158" s="178"/>
      <c r="O158" s="178"/>
      <c r="P158" s="179">
        <f>P159+P164+P193+P210+P236</f>
        <v>0</v>
      </c>
      <c r="Q158" s="178"/>
      <c r="R158" s="179">
        <f>R159+R164+R193+R210+R236</f>
        <v>0</v>
      </c>
      <c r="S158" s="178"/>
      <c r="T158" s="180">
        <f>T159+T164+T193+T210+T236</f>
        <v>0</v>
      </c>
      <c r="AR158" s="181" t="s">
        <v>82</v>
      </c>
      <c r="AT158" s="182" t="s">
        <v>74</v>
      </c>
      <c r="AU158" s="182" t="s">
        <v>75</v>
      </c>
      <c r="AY158" s="181" t="s">
        <v>175</v>
      </c>
      <c r="BK158" s="183">
        <f>BK159+BK164+BK193+BK210+BK236</f>
        <v>0</v>
      </c>
    </row>
    <row r="159" spans="1:65" s="11" customFormat="1" ht="22.9" customHeight="1">
      <c r="B159" s="170"/>
      <c r="C159" s="171"/>
      <c r="D159" s="172" t="s">
        <v>74</v>
      </c>
      <c r="E159" s="258" t="s">
        <v>324</v>
      </c>
      <c r="F159" s="258" t="s">
        <v>388</v>
      </c>
      <c r="G159" s="171"/>
      <c r="H159" s="171"/>
      <c r="I159" s="174"/>
      <c r="J159" s="259">
        <f>BK159</f>
        <v>0</v>
      </c>
      <c r="K159" s="171"/>
      <c r="L159" s="176"/>
      <c r="M159" s="177"/>
      <c r="N159" s="178"/>
      <c r="O159" s="178"/>
      <c r="P159" s="179">
        <f>SUM(P160:P163)</f>
        <v>0</v>
      </c>
      <c r="Q159" s="178"/>
      <c r="R159" s="179">
        <f>SUM(R160:R163)</f>
        <v>0</v>
      </c>
      <c r="S159" s="178"/>
      <c r="T159" s="180">
        <f>SUM(T160:T163)</f>
        <v>0</v>
      </c>
      <c r="AR159" s="181" t="s">
        <v>82</v>
      </c>
      <c r="AT159" s="182" t="s">
        <v>74</v>
      </c>
      <c r="AU159" s="182" t="s">
        <v>82</v>
      </c>
      <c r="AY159" s="181" t="s">
        <v>175</v>
      </c>
      <c r="BK159" s="183">
        <f>SUM(BK160:BK163)</f>
        <v>0</v>
      </c>
    </row>
    <row r="160" spans="1:65" s="2" customFormat="1" ht="33" customHeight="1">
      <c r="A160" s="34"/>
      <c r="B160" s="35"/>
      <c r="C160" s="239" t="s">
        <v>206</v>
      </c>
      <c r="D160" s="239" t="s">
        <v>377</v>
      </c>
      <c r="E160" s="240" t="s">
        <v>392</v>
      </c>
      <c r="F160" s="241" t="s">
        <v>393</v>
      </c>
      <c r="G160" s="242" t="s">
        <v>283</v>
      </c>
      <c r="H160" s="243">
        <v>58932</v>
      </c>
      <c r="I160" s="244"/>
      <c r="J160" s="245">
        <f>ROUND(I160*H160,2)</f>
        <v>0</v>
      </c>
      <c r="K160" s="241" t="s">
        <v>1</v>
      </c>
      <c r="L160" s="39"/>
      <c r="M160" s="246" t="s">
        <v>1</v>
      </c>
      <c r="N160" s="247" t="s">
        <v>40</v>
      </c>
      <c r="O160" s="71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6" t="s">
        <v>181</v>
      </c>
      <c r="AT160" s="196" t="s">
        <v>377</v>
      </c>
      <c r="AU160" s="196" t="s">
        <v>84</v>
      </c>
      <c r="AY160" s="17" t="s">
        <v>175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7" t="s">
        <v>82</v>
      </c>
      <c r="BK160" s="197">
        <f>ROUND(I160*H160,2)</f>
        <v>0</v>
      </c>
      <c r="BL160" s="17" t="s">
        <v>181</v>
      </c>
      <c r="BM160" s="196" t="s">
        <v>209</v>
      </c>
    </row>
    <row r="161" spans="1:65" s="13" customFormat="1" ht="11.25">
      <c r="B161" s="213"/>
      <c r="C161" s="214"/>
      <c r="D161" s="200" t="s">
        <v>182</v>
      </c>
      <c r="E161" s="215" t="s">
        <v>1</v>
      </c>
      <c r="F161" s="216" t="s">
        <v>283</v>
      </c>
      <c r="G161" s="214"/>
      <c r="H161" s="215" t="s">
        <v>1</v>
      </c>
      <c r="I161" s="217"/>
      <c r="J161" s="214"/>
      <c r="K161" s="214"/>
      <c r="L161" s="218"/>
      <c r="M161" s="219"/>
      <c r="N161" s="220"/>
      <c r="O161" s="220"/>
      <c r="P161" s="220"/>
      <c r="Q161" s="220"/>
      <c r="R161" s="220"/>
      <c r="S161" s="220"/>
      <c r="T161" s="221"/>
      <c r="AT161" s="222" t="s">
        <v>182</v>
      </c>
      <c r="AU161" s="222" t="s">
        <v>84</v>
      </c>
      <c r="AV161" s="13" t="s">
        <v>82</v>
      </c>
      <c r="AW161" s="13" t="s">
        <v>31</v>
      </c>
      <c r="AX161" s="13" t="s">
        <v>75</v>
      </c>
      <c r="AY161" s="222" t="s">
        <v>175</v>
      </c>
    </row>
    <row r="162" spans="1:65" s="12" customFormat="1" ht="11.25">
      <c r="B162" s="198"/>
      <c r="C162" s="199"/>
      <c r="D162" s="200" t="s">
        <v>182</v>
      </c>
      <c r="E162" s="201" t="s">
        <v>1</v>
      </c>
      <c r="F162" s="202" t="s">
        <v>807</v>
      </c>
      <c r="G162" s="199"/>
      <c r="H162" s="203">
        <v>58932</v>
      </c>
      <c r="I162" s="204"/>
      <c r="J162" s="199"/>
      <c r="K162" s="199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182</v>
      </c>
      <c r="AU162" s="209" t="s">
        <v>84</v>
      </c>
      <c r="AV162" s="12" t="s">
        <v>84</v>
      </c>
      <c r="AW162" s="12" t="s">
        <v>31</v>
      </c>
      <c r="AX162" s="12" t="s">
        <v>75</v>
      </c>
      <c r="AY162" s="209" t="s">
        <v>175</v>
      </c>
    </row>
    <row r="163" spans="1:65" s="14" customFormat="1" ht="11.25">
      <c r="B163" s="223"/>
      <c r="C163" s="224"/>
      <c r="D163" s="200" t="s">
        <v>182</v>
      </c>
      <c r="E163" s="225" t="s">
        <v>1</v>
      </c>
      <c r="F163" s="226" t="s">
        <v>253</v>
      </c>
      <c r="G163" s="224"/>
      <c r="H163" s="227">
        <v>58932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AT163" s="233" t="s">
        <v>182</v>
      </c>
      <c r="AU163" s="233" t="s">
        <v>84</v>
      </c>
      <c r="AV163" s="14" t="s">
        <v>181</v>
      </c>
      <c r="AW163" s="14" t="s">
        <v>31</v>
      </c>
      <c r="AX163" s="14" t="s">
        <v>82</v>
      </c>
      <c r="AY163" s="233" t="s">
        <v>175</v>
      </c>
    </row>
    <row r="164" spans="1:65" s="11" customFormat="1" ht="22.9" customHeight="1">
      <c r="B164" s="170"/>
      <c r="C164" s="171"/>
      <c r="D164" s="172" t="s">
        <v>74</v>
      </c>
      <c r="E164" s="258" t="s">
        <v>173</v>
      </c>
      <c r="F164" s="258" t="s">
        <v>262</v>
      </c>
      <c r="G164" s="171"/>
      <c r="H164" s="171"/>
      <c r="I164" s="174"/>
      <c r="J164" s="259">
        <f>BK164</f>
        <v>0</v>
      </c>
      <c r="K164" s="171"/>
      <c r="L164" s="176"/>
      <c r="M164" s="177"/>
      <c r="N164" s="178"/>
      <c r="O164" s="178"/>
      <c r="P164" s="179">
        <f>SUM(P165:P192)</f>
        <v>0</v>
      </c>
      <c r="Q164" s="178"/>
      <c r="R164" s="179">
        <f>SUM(R165:R192)</f>
        <v>0</v>
      </c>
      <c r="S164" s="178"/>
      <c r="T164" s="180">
        <f>SUM(T165:T192)</f>
        <v>0</v>
      </c>
      <c r="AR164" s="181" t="s">
        <v>82</v>
      </c>
      <c r="AT164" s="182" t="s">
        <v>74</v>
      </c>
      <c r="AU164" s="182" t="s">
        <v>82</v>
      </c>
      <c r="AY164" s="181" t="s">
        <v>175</v>
      </c>
      <c r="BK164" s="183">
        <f>SUM(BK165:BK192)</f>
        <v>0</v>
      </c>
    </row>
    <row r="165" spans="1:65" s="2" customFormat="1" ht="24.2" customHeight="1">
      <c r="A165" s="34"/>
      <c r="B165" s="35"/>
      <c r="C165" s="239" t="s">
        <v>180</v>
      </c>
      <c r="D165" s="239" t="s">
        <v>377</v>
      </c>
      <c r="E165" s="240" t="s">
        <v>808</v>
      </c>
      <c r="F165" s="241" t="s">
        <v>809</v>
      </c>
      <c r="G165" s="242" t="s">
        <v>179</v>
      </c>
      <c r="H165" s="243">
        <v>60</v>
      </c>
      <c r="I165" s="244"/>
      <c r="J165" s="245">
        <f>ROUND(I165*H165,2)</f>
        <v>0</v>
      </c>
      <c r="K165" s="241" t="s">
        <v>1</v>
      </c>
      <c r="L165" s="39"/>
      <c r="M165" s="246" t="s">
        <v>1</v>
      </c>
      <c r="N165" s="247" t="s">
        <v>40</v>
      </c>
      <c r="O165" s="71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6" t="s">
        <v>181</v>
      </c>
      <c r="AT165" s="196" t="s">
        <v>377</v>
      </c>
      <c r="AU165" s="196" t="s">
        <v>84</v>
      </c>
      <c r="AY165" s="17" t="s">
        <v>175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7" t="s">
        <v>82</v>
      </c>
      <c r="BK165" s="197">
        <f>ROUND(I165*H165,2)</f>
        <v>0</v>
      </c>
      <c r="BL165" s="17" t="s">
        <v>181</v>
      </c>
      <c r="BM165" s="196" t="s">
        <v>213</v>
      </c>
    </row>
    <row r="166" spans="1:65" s="13" customFormat="1" ht="11.25">
      <c r="B166" s="213"/>
      <c r="C166" s="214"/>
      <c r="D166" s="200" t="s">
        <v>182</v>
      </c>
      <c r="E166" s="215" t="s">
        <v>1</v>
      </c>
      <c r="F166" s="216" t="s">
        <v>179</v>
      </c>
      <c r="G166" s="214"/>
      <c r="H166" s="215" t="s">
        <v>1</v>
      </c>
      <c r="I166" s="217"/>
      <c r="J166" s="214"/>
      <c r="K166" s="214"/>
      <c r="L166" s="218"/>
      <c r="M166" s="219"/>
      <c r="N166" s="220"/>
      <c r="O166" s="220"/>
      <c r="P166" s="220"/>
      <c r="Q166" s="220"/>
      <c r="R166" s="220"/>
      <c r="S166" s="220"/>
      <c r="T166" s="221"/>
      <c r="AT166" s="222" t="s">
        <v>182</v>
      </c>
      <c r="AU166" s="222" t="s">
        <v>84</v>
      </c>
      <c r="AV166" s="13" t="s">
        <v>82</v>
      </c>
      <c r="AW166" s="13" t="s">
        <v>31</v>
      </c>
      <c r="AX166" s="13" t="s">
        <v>75</v>
      </c>
      <c r="AY166" s="222" t="s">
        <v>175</v>
      </c>
    </row>
    <row r="167" spans="1:65" s="12" customFormat="1" ht="11.25">
      <c r="B167" s="198"/>
      <c r="C167" s="199"/>
      <c r="D167" s="200" t="s">
        <v>182</v>
      </c>
      <c r="E167" s="201" t="s">
        <v>1</v>
      </c>
      <c r="F167" s="202" t="s">
        <v>810</v>
      </c>
      <c r="G167" s="199"/>
      <c r="H167" s="203">
        <v>60</v>
      </c>
      <c r="I167" s="204"/>
      <c r="J167" s="199"/>
      <c r="K167" s="199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182</v>
      </c>
      <c r="AU167" s="209" t="s">
        <v>84</v>
      </c>
      <c r="AV167" s="12" t="s">
        <v>84</v>
      </c>
      <c r="AW167" s="12" t="s">
        <v>31</v>
      </c>
      <c r="AX167" s="12" t="s">
        <v>75</v>
      </c>
      <c r="AY167" s="209" t="s">
        <v>175</v>
      </c>
    </row>
    <row r="168" spans="1:65" s="14" customFormat="1" ht="11.25">
      <c r="B168" s="223"/>
      <c r="C168" s="224"/>
      <c r="D168" s="200" t="s">
        <v>182</v>
      </c>
      <c r="E168" s="225" t="s">
        <v>1</v>
      </c>
      <c r="F168" s="226" t="s">
        <v>253</v>
      </c>
      <c r="G168" s="224"/>
      <c r="H168" s="227">
        <v>60</v>
      </c>
      <c r="I168" s="228"/>
      <c r="J168" s="224"/>
      <c r="K168" s="224"/>
      <c r="L168" s="229"/>
      <c r="M168" s="230"/>
      <c r="N168" s="231"/>
      <c r="O168" s="231"/>
      <c r="P168" s="231"/>
      <c r="Q168" s="231"/>
      <c r="R168" s="231"/>
      <c r="S168" s="231"/>
      <c r="T168" s="232"/>
      <c r="AT168" s="233" t="s">
        <v>182</v>
      </c>
      <c r="AU168" s="233" t="s">
        <v>84</v>
      </c>
      <c r="AV168" s="14" t="s">
        <v>181</v>
      </c>
      <c r="AW168" s="14" t="s">
        <v>31</v>
      </c>
      <c r="AX168" s="14" t="s">
        <v>82</v>
      </c>
      <c r="AY168" s="233" t="s">
        <v>175</v>
      </c>
    </row>
    <row r="169" spans="1:65" s="2" customFormat="1" ht="16.5" customHeight="1">
      <c r="A169" s="34"/>
      <c r="B169" s="35"/>
      <c r="C169" s="239" t="s">
        <v>215</v>
      </c>
      <c r="D169" s="239" t="s">
        <v>377</v>
      </c>
      <c r="E169" s="240" t="s">
        <v>811</v>
      </c>
      <c r="F169" s="241" t="s">
        <v>812</v>
      </c>
      <c r="G169" s="242" t="s">
        <v>179</v>
      </c>
      <c r="H169" s="243">
        <v>60</v>
      </c>
      <c r="I169" s="244"/>
      <c r="J169" s="245">
        <f>ROUND(I169*H169,2)</f>
        <v>0</v>
      </c>
      <c r="K169" s="241" t="s">
        <v>1</v>
      </c>
      <c r="L169" s="39"/>
      <c r="M169" s="246" t="s">
        <v>1</v>
      </c>
      <c r="N169" s="247" t="s">
        <v>40</v>
      </c>
      <c r="O169" s="71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6" t="s">
        <v>181</v>
      </c>
      <c r="AT169" s="196" t="s">
        <v>377</v>
      </c>
      <c r="AU169" s="196" t="s">
        <v>84</v>
      </c>
      <c r="AY169" s="17" t="s">
        <v>175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7" t="s">
        <v>82</v>
      </c>
      <c r="BK169" s="197">
        <f>ROUND(I169*H169,2)</f>
        <v>0</v>
      </c>
      <c r="BL169" s="17" t="s">
        <v>181</v>
      </c>
      <c r="BM169" s="196" t="s">
        <v>218</v>
      </c>
    </row>
    <row r="170" spans="1:65" s="13" customFormat="1" ht="11.25">
      <c r="B170" s="213"/>
      <c r="C170" s="214"/>
      <c r="D170" s="200" t="s">
        <v>182</v>
      </c>
      <c r="E170" s="215" t="s">
        <v>1</v>
      </c>
      <c r="F170" s="216" t="s">
        <v>179</v>
      </c>
      <c r="G170" s="214"/>
      <c r="H170" s="215" t="s">
        <v>1</v>
      </c>
      <c r="I170" s="217"/>
      <c r="J170" s="214"/>
      <c r="K170" s="214"/>
      <c r="L170" s="218"/>
      <c r="M170" s="219"/>
      <c r="N170" s="220"/>
      <c r="O170" s="220"/>
      <c r="P170" s="220"/>
      <c r="Q170" s="220"/>
      <c r="R170" s="220"/>
      <c r="S170" s="220"/>
      <c r="T170" s="221"/>
      <c r="AT170" s="222" t="s">
        <v>182</v>
      </c>
      <c r="AU170" s="222" t="s">
        <v>84</v>
      </c>
      <c r="AV170" s="13" t="s">
        <v>82</v>
      </c>
      <c r="AW170" s="13" t="s">
        <v>31</v>
      </c>
      <c r="AX170" s="13" t="s">
        <v>75</v>
      </c>
      <c r="AY170" s="222" t="s">
        <v>175</v>
      </c>
    </row>
    <row r="171" spans="1:65" s="12" customFormat="1" ht="11.25">
      <c r="B171" s="198"/>
      <c r="C171" s="199"/>
      <c r="D171" s="200" t="s">
        <v>182</v>
      </c>
      <c r="E171" s="201" t="s">
        <v>1</v>
      </c>
      <c r="F171" s="202" t="s">
        <v>810</v>
      </c>
      <c r="G171" s="199"/>
      <c r="H171" s="203">
        <v>60</v>
      </c>
      <c r="I171" s="204"/>
      <c r="J171" s="199"/>
      <c r="K171" s="199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182</v>
      </c>
      <c r="AU171" s="209" t="s">
        <v>84</v>
      </c>
      <c r="AV171" s="12" t="s">
        <v>84</v>
      </c>
      <c r="AW171" s="12" t="s">
        <v>31</v>
      </c>
      <c r="AX171" s="12" t="s">
        <v>75</v>
      </c>
      <c r="AY171" s="209" t="s">
        <v>175</v>
      </c>
    </row>
    <row r="172" spans="1:65" s="14" customFormat="1" ht="11.25">
      <c r="B172" s="223"/>
      <c r="C172" s="224"/>
      <c r="D172" s="200" t="s">
        <v>182</v>
      </c>
      <c r="E172" s="225" t="s">
        <v>1</v>
      </c>
      <c r="F172" s="226" t="s">
        <v>253</v>
      </c>
      <c r="G172" s="224"/>
      <c r="H172" s="227">
        <v>60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AT172" s="233" t="s">
        <v>182</v>
      </c>
      <c r="AU172" s="233" t="s">
        <v>84</v>
      </c>
      <c r="AV172" s="14" t="s">
        <v>181</v>
      </c>
      <c r="AW172" s="14" t="s">
        <v>31</v>
      </c>
      <c r="AX172" s="14" t="s">
        <v>82</v>
      </c>
      <c r="AY172" s="233" t="s">
        <v>175</v>
      </c>
    </row>
    <row r="173" spans="1:65" s="2" customFormat="1" ht="16.5" customHeight="1">
      <c r="A173" s="34"/>
      <c r="B173" s="35"/>
      <c r="C173" s="239" t="s">
        <v>199</v>
      </c>
      <c r="D173" s="239" t="s">
        <v>377</v>
      </c>
      <c r="E173" s="240" t="s">
        <v>813</v>
      </c>
      <c r="F173" s="241" t="s">
        <v>814</v>
      </c>
      <c r="G173" s="242" t="s">
        <v>179</v>
      </c>
      <c r="H173" s="243">
        <v>3</v>
      </c>
      <c r="I173" s="244"/>
      <c r="J173" s="245">
        <f>ROUND(I173*H173,2)</f>
        <v>0</v>
      </c>
      <c r="K173" s="241" t="s">
        <v>1</v>
      </c>
      <c r="L173" s="39"/>
      <c r="M173" s="246" t="s">
        <v>1</v>
      </c>
      <c r="N173" s="247" t="s">
        <v>40</v>
      </c>
      <c r="O173" s="71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6" t="s">
        <v>181</v>
      </c>
      <c r="AT173" s="196" t="s">
        <v>377</v>
      </c>
      <c r="AU173" s="196" t="s">
        <v>84</v>
      </c>
      <c r="AY173" s="17" t="s">
        <v>175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7" t="s">
        <v>82</v>
      </c>
      <c r="BK173" s="197">
        <f>ROUND(I173*H173,2)</f>
        <v>0</v>
      </c>
      <c r="BL173" s="17" t="s">
        <v>181</v>
      </c>
      <c r="BM173" s="196" t="s">
        <v>222</v>
      </c>
    </row>
    <row r="174" spans="1:65" s="13" customFormat="1" ht="11.25">
      <c r="B174" s="213"/>
      <c r="C174" s="214"/>
      <c r="D174" s="200" t="s">
        <v>182</v>
      </c>
      <c r="E174" s="215" t="s">
        <v>1</v>
      </c>
      <c r="F174" s="216" t="s">
        <v>815</v>
      </c>
      <c r="G174" s="214"/>
      <c r="H174" s="215" t="s">
        <v>1</v>
      </c>
      <c r="I174" s="217"/>
      <c r="J174" s="214"/>
      <c r="K174" s="214"/>
      <c r="L174" s="218"/>
      <c r="M174" s="219"/>
      <c r="N174" s="220"/>
      <c r="O174" s="220"/>
      <c r="P174" s="220"/>
      <c r="Q174" s="220"/>
      <c r="R174" s="220"/>
      <c r="S174" s="220"/>
      <c r="T174" s="221"/>
      <c r="AT174" s="222" t="s">
        <v>182</v>
      </c>
      <c r="AU174" s="222" t="s">
        <v>84</v>
      </c>
      <c r="AV174" s="13" t="s">
        <v>82</v>
      </c>
      <c r="AW174" s="13" t="s">
        <v>31</v>
      </c>
      <c r="AX174" s="13" t="s">
        <v>75</v>
      </c>
      <c r="AY174" s="222" t="s">
        <v>175</v>
      </c>
    </row>
    <row r="175" spans="1:65" s="12" customFormat="1" ht="11.25">
      <c r="B175" s="198"/>
      <c r="C175" s="199"/>
      <c r="D175" s="200" t="s">
        <v>182</v>
      </c>
      <c r="E175" s="201" t="s">
        <v>1</v>
      </c>
      <c r="F175" s="202" t="s">
        <v>816</v>
      </c>
      <c r="G175" s="199"/>
      <c r="H175" s="203">
        <v>3</v>
      </c>
      <c r="I175" s="204"/>
      <c r="J175" s="199"/>
      <c r="K175" s="199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182</v>
      </c>
      <c r="AU175" s="209" t="s">
        <v>84</v>
      </c>
      <c r="AV175" s="12" t="s">
        <v>84</v>
      </c>
      <c r="AW175" s="12" t="s">
        <v>31</v>
      </c>
      <c r="AX175" s="12" t="s">
        <v>75</v>
      </c>
      <c r="AY175" s="209" t="s">
        <v>175</v>
      </c>
    </row>
    <row r="176" spans="1:65" s="14" customFormat="1" ht="11.25">
      <c r="B176" s="223"/>
      <c r="C176" s="224"/>
      <c r="D176" s="200" t="s">
        <v>182</v>
      </c>
      <c r="E176" s="225" t="s">
        <v>1</v>
      </c>
      <c r="F176" s="226" t="s">
        <v>253</v>
      </c>
      <c r="G176" s="224"/>
      <c r="H176" s="227">
        <v>3</v>
      </c>
      <c r="I176" s="228"/>
      <c r="J176" s="224"/>
      <c r="K176" s="224"/>
      <c r="L176" s="229"/>
      <c r="M176" s="230"/>
      <c r="N176" s="231"/>
      <c r="O176" s="231"/>
      <c r="P176" s="231"/>
      <c r="Q176" s="231"/>
      <c r="R176" s="231"/>
      <c r="S176" s="231"/>
      <c r="T176" s="232"/>
      <c r="AT176" s="233" t="s">
        <v>182</v>
      </c>
      <c r="AU176" s="233" t="s">
        <v>84</v>
      </c>
      <c r="AV176" s="14" t="s">
        <v>181</v>
      </c>
      <c r="AW176" s="14" t="s">
        <v>31</v>
      </c>
      <c r="AX176" s="14" t="s">
        <v>82</v>
      </c>
      <c r="AY176" s="233" t="s">
        <v>175</v>
      </c>
    </row>
    <row r="177" spans="1:65" s="2" customFormat="1" ht="37.9" customHeight="1">
      <c r="A177" s="34"/>
      <c r="B177" s="35"/>
      <c r="C177" s="239" t="s">
        <v>224</v>
      </c>
      <c r="D177" s="239" t="s">
        <v>377</v>
      </c>
      <c r="E177" s="240" t="s">
        <v>817</v>
      </c>
      <c r="F177" s="241" t="s">
        <v>818</v>
      </c>
      <c r="G177" s="242" t="s">
        <v>283</v>
      </c>
      <c r="H177" s="243">
        <v>120</v>
      </c>
      <c r="I177" s="244"/>
      <c r="J177" s="245">
        <f>ROUND(I177*H177,2)</f>
        <v>0</v>
      </c>
      <c r="K177" s="241" t="s">
        <v>1</v>
      </c>
      <c r="L177" s="39"/>
      <c r="M177" s="246" t="s">
        <v>1</v>
      </c>
      <c r="N177" s="247" t="s">
        <v>40</v>
      </c>
      <c r="O177" s="71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6" t="s">
        <v>181</v>
      </c>
      <c r="AT177" s="196" t="s">
        <v>377</v>
      </c>
      <c r="AU177" s="196" t="s">
        <v>84</v>
      </c>
      <c r="AY177" s="17" t="s">
        <v>175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7" t="s">
        <v>82</v>
      </c>
      <c r="BK177" s="197">
        <f>ROUND(I177*H177,2)</f>
        <v>0</v>
      </c>
      <c r="BL177" s="17" t="s">
        <v>181</v>
      </c>
      <c r="BM177" s="196" t="s">
        <v>227</v>
      </c>
    </row>
    <row r="178" spans="1:65" s="13" customFormat="1" ht="11.25">
      <c r="B178" s="213"/>
      <c r="C178" s="214"/>
      <c r="D178" s="200" t="s">
        <v>182</v>
      </c>
      <c r="E178" s="215" t="s">
        <v>1</v>
      </c>
      <c r="F178" s="216" t="s">
        <v>819</v>
      </c>
      <c r="G178" s="214"/>
      <c r="H178" s="215" t="s">
        <v>1</v>
      </c>
      <c r="I178" s="217"/>
      <c r="J178" s="214"/>
      <c r="K178" s="214"/>
      <c r="L178" s="218"/>
      <c r="M178" s="219"/>
      <c r="N178" s="220"/>
      <c r="O178" s="220"/>
      <c r="P178" s="220"/>
      <c r="Q178" s="220"/>
      <c r="R178" s="220"/>
      <c r="S178" s="220"/>
      <c r="T178" s="221"/>
      <c r="AT178" s="222" t="s">
        <v>182</v>
      </c>
      <c r="AU178" s="222" t="s">
        <v>84</v>
      </c>
      <c r="AV178" s="13" t="s">
        <v>82</v>
      </c>
      <c r="AW178" s="13" t="s">
        <v>31</v>
      </c>
      <c r="AX178" s="13" t="s">
        <v>75</v>
      </c>
      <c r="AY178" s="222" t="s">
        <v>175</v>
      </c>
    </row>
    <row r="179" spans="1:65" s="12" customFormat="1" ht="11.25">
      <c r="B179" s="198"/>
      <c r="C179" s="199"/>
      <c r="D179" s="200" t="s">
        <v>182</v>
      </c>
      <c r="E179" s="201" t="s">
        <v>1</v>
      </c>
      <c r="F179" s="202" t="s">
        <v>820</v>
      </c>
      <c r="G179" s="199"/>
      <c r="H179" s="203">
        <v>120</v>
      </c>
      <c r="I179" s="204"/>
      <c r="J179" s="199"/>
      <c r="K179" s="199"/>
      <c r="L179" s="205"/>
      <c r="M179" s="206"/>
      <c r="N179" s="207"/>
      <c r="O179" s="207"/>
      <c r="P179" s="207"/>
      <c r="Q179" s="207"/>
      <c r="R179" s="207"/>
      <c r="S179" s="207"/>
      <c r="T179" s="208"/>
      <c r="AT179" s="209" t="s">
        <v>182</v>
      </c>
      <c r="AU179" s="209" t="s">
        <v>84</v>
      </c>
      <c r="AV179" s="12" t="s">
        <v>84</v>
      </c>
      <c r="AW179" s="12" t="s">
        <v>31</v>
      </c>
      <c r="AX179" s="12" t="s">
        <v>75</v>
      </c>
      <c r="AY179" s="209" t="s">
        <v>175</v>
      </c>
    </row>
    <row r="180" spans="1:65" s="14" customFormat="1" ht="11.25">
      <c r="B180" s="223"/>
      <c r="C180" s="224"/>
      <c r="D180" s="200" t="s">
        <v>182</v>
      </c>
      <c r="E180" s="225" t="s">
        <v>1</v>
      </c>
      <c r="F180" s="226" t="s">
        <v>253</v>
      </c>
      <c r="G180" s="224"/>
      <c r="H180" s="227">
        <v>120</v>
      </c>
      <c r="I180" s="228"/>
      <c r="J180" s="224"/>
      <c r="K180" s="224"/>
      <c r="L180" s="229"/>
      <c r="M180" s="230"/>
      <c r="N180" s="231"/>
      <c r="O180" s="231"/>
      <c r="P180" s="231"/>
      <c r="Q180" s="231"/>
      <c r="R180" s="231"/>
      <c r="S180" s="231"/>
      <c r="T180" s="232"/>
      <c r="AT180" s="233" t="s">
        <v>182</v>
      </c>
      <c r="AU180" s="233" t="s">
        <v>84</v>
      </c>
      <c r="AV180" s="14" t="s">
        <v>181</v>
      </c>
      <c r="AW180" s="14" t="s">
        <v>31</v>
      </c>
      <c r="AX180" s="14" t="s">
        <v>82</v>
      </c>
      <c r="AY180" s="233" t="s">
        <v>175</v>
      </c>
    </row>
    <row r="181" spans="1:65" s="2" customFormat="1" ht="33" customHeight="1">
      <c r="A181" s="34"/>
      <c r="B181" s="35"/>
      <c r="C181" s="239" t="s">
        <v>8</v>
      </c>
      <c r="D181" s="239" t="s">
        <v>377</v>
      </c>
      <c r="E181" s="240" t="s">
        <v>426</v>
      </c>
      <c r="F181" s="241" t="s">
        <v>427</v>
      </c>
      <c r="G181" s="242" t="s">
        <v>428</v>
      </c>
      <c r="H181" s="243">
        <v>0.16</v>
      </c>
      <c r="I181" s="244"/>
      <c r="J181" s="245">
        <f>ROUND(I181*H181,2)</f>
        <v>0</v>
      </c>
      <c r="K181" s="241" t="s">
        <v>1</v>
      </c>
      <c r="L181" s="39"/>
      <c r="M181" s="246" t="s">
        <v>1</v>
      </c>
      <c r="N181" s="247" t="s">
        <v>40</v>
      </c>
      <c r="O181" s="71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6" t="s">
        <v>181</v>
      </c>
      <c r="AT181" s="196" t="s">
        <v>377</v>
      </c>
      <c r="AU181" s="196" t="s">
        <v>84</v>
      </c>
      <c r="AY181" s="17" t="s">
        <v>175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7" t="s">
        <v>82</v>
      </c>
      <c r="BK181" s="197">
        <f>ROUND(I181*H181,2)</f>
        <v>0</v>
      </c>
      <c r="BL181" s="17" t="s">
        <v>181</v>
      </c>
      <c r="BM181" s="196" t="s">
        <v>231</v>
      </c>
    </row>
    <row r="182" spans="1:65" s="13" customFormat="1" ht="11.25">
      <c r="B182" s="213"/>
      <c r="C182" s="214"/>
      <c r="D182" s="200" t="s">
        <v>182</v>
      </c>
      <c r="E182" s="215" t="s">
        <v>1</v>
      </c>
      <c r="F182" s="216" t="s">
        <v>429</v>
      </c>
      <c r="G182" s="214"/>
      <c r="H182" s="215" t="s">
        <v>1</v>
      </c>
      <c r="I182" s="217"/>
      <c r="J182" s="214"/>
      <c r="K182" s="214"/>
      <c r="L182" s="218"/>
      <c r="M182" s="219"/>
      <c r="N182" s="220"/>
      <c r="O182" s="220"/>
      <c r="P182" s="220"/>
      <c r="Q182" s="220"/>
      <c r="R182" s="220"/>
      <c r="S182" s="220"/>
      <c r="T182" s="221"/>
      <c r="AT182" s="222" t="s">
        <v>182</v>
      </c>
      <c r="AU182" s="222" t="s">
        <v>84</v>
      </c>
      <c r="AV182" s="13" t="s">
        <v>82</v>
      </c>
      <c r="AW182" s="13" t="s">
        <v>31</v>
      </c>
      <c r="AX182" s="13" t="s">
        <v>75</v>
      </c>
      <c r="AY182" s="222" t="s">
        <v>175</v>
      </c>
    </row>
    <row r="183" spans="1:65" s="12" customFormat="1" ht="11.25">
      <c r="B183" s="198"/>
      <c r="C183" s="199"/>
      <c r="D183" s="200" t="s">
        <v>182</v>
      </c>
      <c r="E183" s="201" t="s">
        <v>1</v>
      </c>
      <c r="F183" s="202" t="s">
        <v>821</v>
      </c>
      <c r="G183" s="199"/>
      <c r="H183" s="203">
        <v>0.16</v>
      </c>
      <c r="I183" s="204"/>
      <c r="J183" s="199"/>
      <c r="K183" s="199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182</v>
      </c>
      <c r="AU183" s="209" t="s">
        <v>84</v>
      </c>
      <c r="AV183" s="12" t="s">
        <v>84</v>
      </c>
      <c r="AW183" s="12" t="s">
        <v>31</v>
      </c>
      <c r="AX183" s="12" t="s">
        <v>75</v>
      </c>
      <c r="AY183" s="209" t="s">
        <v>175</v>
      </c>
    </row>
    <row r="184" spans="1:65" s="14" customFormat="1" ht="11.25">
      <c r="B184" s="223"/>
      <c r="C184" s="224"/>
      <c r="D184" s="200" t="s">
        <v>182</v>
      </c>
      <c r="E184" s="225" t="s">
        <v>1</v>
      </c>
      <c r="F184" s="226" t="s">
        <v>253</v>
      </c>
      <c r="G184" s="224"/>
      <c r="H184" s="227">
        <v>0.16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AT184" s="233" t="s">
        <v>182</v>
      </c>
      <c r="AU184" s="233" t="s">
        <v>84</v>
      </c>
      <c r="AV184" s="14" t="s">
        <v>181</v>
      </c>
      <c r="AW184" s="14" t="s">
        <v>31</v>
      </c>
      <c r="AX184" s="14" t="s">
        <v>82</v>
      </c>
      <c r="AY184" s="233" t="s">
        <v>175</v>
      </c>
    </row>
    <row r="185" spans="1:65" s="2" customFormat="1" ht="24.2" customHeight="1">
      <c r="A185" s="34"/>
      <c r="B185" s="35"/>
      <c r="C185" s="239" t="s">
        <v>233</v>
      </c>
      <c r="D185" s="239" t="s">
        <v>377</v>
      </c>
      <c r="E185" s="240" t="s">
        <v>822</v>
      </c>
      <c r="F185" s="241" t="s">
        <v>823</v>
      </c>
      <c r="G185" s="242" t="s">
        <v>315</v>
      </c>
      <c r="H185" s="243">
        <v>18</v>
      </c>
      <c r="I185" s="244"/>
      <c r="J185" s="245">
        <f>ROUND(I185*H185,2)</f>
        <v>0</v>
      </c>
      <c r="K185" s="241" t="s">
        <v>1</v>
      </c>
      <c r="L185" s="39"/>
      <c r="M185" s="246" t="s">
        <v>1</v>
      </c>
      <c r="N185" s="247" t="s">
        <v>40</v>
      </c>
      <c r="O185" s="71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6" t="s">
        <v>181</v>
      </c>
      <c r="AT185" s="196" t="s">
        <v>377</v>
      </c>
      <c r="AU185" s="196" t="s">
        <v>84</v>
      </c>
      <c r="AY185" s="17" t="s">
        <v>175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7" t="s">
        <v>82</v>
      </c>
      <c r="BK185" s="197">
        <f>ROUND(I185*H185,2)</f>
        <v>0</v>
      </c>
      <c r="BL185" s="17" t="s">
        <v>181</v>
      </c>
      <c r="BM185" s="196" t="s">
        <v>236</v>
      </c>
    </row>
    <row r="186" spans="1:65" s="13" customFormat="1" ht="11.25">
      <c r="B186" s="213"/>
      <c r="C186" s="214"/>
      <c r="D186" s="200" t="s">
        <v>182</v>
      </c>
      <c r="E186" s="215" t="s">
        <v>1</v>
      </c>
      <c r="F186" s="216" t="s">
        <v>824</v>
      </c>
      <c r="G186" s="214"/>
      <c r="H186" s="215" t="s">
        <v>1</v>
      </c>
      <c r="I186" s="217"/>
      <c r="J186" s="214"/>
      <c r="K186" s="214"/>
      <c r="L186" s="218"/>
      <c r="M186" s="219"/>
      <c r="N186" s="220"/>
      <c r="O186" s="220"/>
      <c r="P186" s="220"/>
      <c r="Q186" s="220"/>
      <c r="R186" s="220"/>
      <c r="S186" s="220"/>
      <c r="T186" s="221"/>
      <c r="AT186" s="222" t="s">
        <v>182</v>
      </c>
      <c r="AU186" s="222" t="s">
        <v>84</v>
      </c>
      <c r="AV186" s="13" t="s">
        <v>82</v>
      </c>
      <c r="AW186" s="13" t="s">
        <v>31</v>
      </c>
      <c r="AX186" s="13" t="s">
        <v>75</v>
      </c>
      <c r="AY186" s="222" t="s">
        <v>175</v>
      </c>
    </row>
    <row r="187" spans="1:65" s="12" customFormat="1" ht="11.25">
      <c r="B187" s="198"/>
      <c r="C187" s="199"/>
      <c r="D187" s="200" t="s">
        <v>182</v>
      </c>
      <c r="E187" s="201" t="s">
        <v>1</v>
      </c>
      <c r="F187" s="202" t="s">
        <v>825</v>
      </c>
      <c r="G187" s="199"/>
      <c r="H187" s="203">
        <v>18</v>
      </c>
      <c r="I187" s="204"/>
      <c r="J187" s="199"/>
      <c r="K187" s="199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182</v>
      </c>
      <c r="AU187" s="209" t="s">
        <v>84</v>
      </c>
      <c r="AV187" s="12" t="s">
        <v>84</v>
      </c>
      <c r="AW187" s="12" t="s">
        <v>31</v>
      </c>
      <c r="AX187" s="12" t="s">
        <v>75</v>
      </c>
      <c r="AY187" s="209" t="s">
        <v>175</v>
      </c>
    </row>
    <row r="188" spans="1:65" s="14" customFormat="1" ht="11.25">
      <c r="B188" s="223"/>
      <c r="C188" s="224"/>
      <c r="D188" s="200" t="s">
        <v>182</v>
      </c>
      <c r="E188" s="225" t="s">
        <v>1</v>
      </c>
      <c r="F188" s="226" t="s">
        <v>253</v>
      </c>
      <c r="G188" s="224"/>
      <c r="H188" s="227">
        <v>18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AT188" s="233" t="s">
        <v>182</v>
      </c>
      <c r="AU188" s="233" t="s">
        <v>84</v>
      </c>
      <c r="AV188" s="14" t="s">
        <v>181</v>
      </c>
      <c r="AW188" s="14" t="s">
        <v>31</v>
      </c>
      <c r="AX188" s="14" t="s">
        <v>82</v>
      </c>
      <c r="AY188" s="233" t="s">
        <v>175</v>
      </c>
    </row>
    <row r="189" spans="1:65" s="2" customFormat="1" ht="21.75" customHeight="1">
      <c r="A189" s="34"/>
      <c r="B189" s="35"/>
      <c r="C189" s="239" t="s">
        <v>209</v>
      </c>
      <c r="D189" s="239" t="s">
        <v>377</v>
      </c>
      <c r="E189" s="240" t="s">
        <v>418</v>
      </c>
      <c r="F189" s="241" t="s">
        <v>419</v>
      </c>
      <c r="G189" s="242" t="s">
        <v>315</v>
      </c>
      <c r="H189" s="243">
        <v>18</v>
      </c>
      <c r="I189" s="244"/>
      <c r="J189" s="245">
        <f>ROUND(I189*H189,2)</f>
        <v>0</v>
      </c>
      <c r="K189" s="241" t="s">
        <v>1</v>
      </c>
      <c r="L189" s="39"/>
      <c r="M189" s="246" t="s">
        <v>1</v>
      </c>
      <c r="N189" s="247" t="s">
        <v>40</v>
      </c>
      <c r="O189" s="71"/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6" t="s">
        <v>181</v>
      </c>
      <c r="AT189" s="196" t="s">
        <v>377</v>
      </c>
      <c r="AU189" s="196" t="s">
        <v>84</v>
      </c>
      <c r="AY189" s="17" t="s">
        <v>175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7" t="s">
        <v>82</v>
      </c>
      <c r="BK189" s="197">
        <f>ROUND(I189*H189,2)</f>
        <v>0</v>
      </c>
      <c r="BL189" s="17" t="s">
        <v>181</v>
      </c>
      <c r="BM189" s="196" t="s">
        <v>299</v>
      </c>
    </row>
    <row r="190" spans="1:65" s="13" customFormat="1" ht="11.25">
      <c r="B190" s="213"/>
      <c r="C190" s="214"/>
      <c r="D190" s="200" t="s">
        <v>182</v>
      </c>
      <c r="E190" s="215" t="s">
        <v>1</v>
      </c>
      <c r="F190" s="216" t="s">
        <v>824</v>
      </c>
      <c r="G190" s="214"/>
      <c r="H190" s="215" t="s">
        <v>1</v>
      </c>
      <c r="I190" s="217"/>
      <c r="J190" s="214"/>
      <c r="K190" s="214"/>
      <c r="L190" s="218"/>
      <c r="M190" s="219"/>
      <c r="N190" s="220"/>
      <c r="O190" s="220"/>
      <c r="P190" s="220"/>
      <c r="Q190" s="220"/>
      <c r="R190" s="220"/>
      <c r="S190" s="220"/>
      <c r="T190" s="221"/>
      <c r="AT190" s="222" t="s">
        <v>182</v>
      </c>
      <c r="AU190" s="222" t="s">
        <v>84</v>
      </c>
      <c r="AV190" s="13" t="s">
        <v>82</v>
      </c>
      <c r="AW190" s="13" t="s">
        <v>31</v>
      </c>
      <c r="AX190" s="13" t="s">
        <v>75</v>
      </c>
      <c r="AY190" s="222" t="s">
        <v>175</v>
      </c>
    </row>
    <row r="191" spans="1:65" s="12" customFormat="1" ht="11.25">
      <c r="B191" s="198"/>
      <c r="C191" s="199"/>
      <c r="D191" s="200" t="s">
        <v>182</v>
      </c>
      <c r="E191" s="201" t="s">
        <v>1</v>
      </c>
      <c r="F191" s="202" t="s">
        <v>825</v>
      </c>
      <c r="G191" s="199"/>
      <c r="H191" s="203">
        <v>18</v>
      </c>
      <c r="I191" s="204"/>
      <c r="J191" s="199"/>
      <c r="K191" s="199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182</v>
      </c>
      <c r="AU191" s="209" t="s">
        <v>84</v>
      </c>
      <c r="AV191" s="12" t="s">
        <v>84</v>
      </c>
      <c r="AW191" s="12" t="s">
        <v>31</v>
      </c>
      <c r="AX191" s="12" t="s">
        <v>75</v>
      </c>
      <c r="AY191" s="209" t="s">
        <v>175</v>
      </c>
    </row>
    <row r="192" spans="1:65" s="14" customFormat="1" ht="11.25">
      <c r="B192" s="223"/>
      <c r="C192" s="224"/>
      <c r="D192" s="200" t="s">
        <v>182</v>
      </c>
      <c r="E192" s="225" t="s">
        <v>1</v>
      </c>
      <c r="F192" s="226" t="s">
        <v>253</v>
      </c>
      <c r="G192" s="224"/>
      <c r="H192" s="227">
        <v>18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AT192" s="233" t="s">
        <v>182</v>
      </c>
      <c r="AU192" s="233" t="s">
        <v>84</v>
      </c>
      <c r="AV192" s="14" t="s">
        <v>181</v>
      </c>
      <c r="AW192" s="14" t="s">
        <v>31</v>
      </c>
      <c r="AX192" s="14" t="s">
        <v>82</v>
      </c>
      <c r="AY192" s="233" t="s">
        <v>175</v>
      </c>
    </row>
    <row r="193" spans="1:65" s="11" customFormat="1" ht="22.9" customHeight="1">
      <c r="B193" s="170"/>
      <c r="C193" s="171"/>
      <c r="D193" s="172" t="s">
        <v>74</v>
      </c>
      <c r="E193" s="258" t="s">
        <v>187</v>
      </c>
      <c r="F193" s="258" t="s">
        <v>702</v>
      </c>
      <c r="G193" s="171"/>
      <c r="H193" s="171"/>
      <c r="I193" s="174"/>
      <c r="J193" s="259">
        <f>BK193</f>
        <v>0</v>
      </c>
      <c r="K193" s="171"/>
      <c r="L193" s="176"/>
      <c r="M193" s="177"/>
      <c r="N193" s="178"/>
      <c r="O193" s="178"/>
      <c r="P193" s="179">
        <f>SUM(P194:P209)</f>
        <v>0</v>
      </c>
      <c r="Q193" s="178"/>
      <c r="R193" s="179">
        <f>SUM(R194:R209)</f>
        <v>0</v>
      </c>
      <c r="S193" s="178"/>
      <c r="T193" s="180">
        <f>SUM(T194:T209)</f>
        <v>0</v>
      </c>
      <c r="AR193" s="181" t="s">
        <v>82</v>
      </c>
      <c r="AT193" s="182" t="s">
        <v>74</v>
      </c>
      <c r="AU193" s="182" t="s">
        <v>82</v>
      </c>
      <c r="AY193" s="181" t="s">
        <v>175</v>
      </c>
      <c r="BK193" s="183">
        <f>SUM(BK194:BK209)</f>
        <v>0</v>
      </c>
    </row>
    <row r="194" spans="1:65" s="2" customFormat="1" ht="24.2" customHeight="1">
      <c r="A194" s="34"/>
      <c r="B194" s="35"/>
      <c r="C194" s="239" t="s">
        <v>300</v>
      </c>
      <c r="D194" s="239" t="s">
        <v>377</v>
      </c>
      <c r="E194" s="240" t="s">
        <v>826</v>
      </c>
      <c r="F194" s="241" t="s">
        <v>827</v>
      </c>
      <c r="G194" s="242" t="s">
        <v>179</v>
      </c>
      <c r="H194" s="243">
        <v>64</v>
      </c>
      <c r="I194" s="244"/>
      <c r="J194" s="245">
        <f>ROUND(I194*H194,2)</f>
        <v>0</v>
      </c>
      <c r="K194" s="241" t="s">
        <v>1</v>
      </c>
      <c r="L194" s="39"/>
      <c r="M194" s="246" t="s">
        <v>1</v>
      </c>
      <c r="N194" s="247" t="s">
        <v>40</v>
      </c>
      <c r="O194" s="71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6" t="s">
        <v>181</v>
      </c>
      <c r="AT194" s="196" t="s">
        <v>377</v>
      </c>
      <c r="AU194" s="196" t="s">
        <v>84</v>
      </c>
      <c r="AY194" s="17" t="s">
        <v>175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7" t="s">
        <v>82</v>
      </c>
      <c r="BK194" s="197">
        <f>ROUND(I194*H194,2)</f>
        <v>0</v>
      </c>
      <c r="BL194" s="17" t="s">
        <v>181</v>
      </c>
      <c r="BM194" s="196" t="s">
        <v>301</v>
      </c>
    </row>
    <row r="195" spans="1:65" s="13" customFormat="1" ht="11.25">
      <c r="B195" s="213"/>
      <c r="C195" s="214"/>
      <c r="D195" s="200" t="s">
        <v>182</v>
      </c>
      <c r="E195" s="215" t="s">
        <v>1</v>
      </c>
      <c r="F195" s="216" t="s">
        <v>179</v>
      </c>
      <c r="G195" s="214"/>
      <c r="H195" s="215" t="s">
        <v>1</v>
      </c>
      <c r="I195" s="217"/>
      <c r="J195" s="214"/>
      <c r="K195" s="214"/>
      <c r="L195" s="218"/>
      <c r="M195" s="219"/>
      <c r="N195" s="220"/>
      <c r="O195" s="220"/>
      <c r="P195" s="220"/>
      <c r="Q195" s="220"/>
      <c r="R195" s="220"/>
      <c r="S195" s="220"/>
      <c r="T195" s="221"/>
      <c r="AT195" s="222" t="s">
        <v>182</v>
      </c>
      <c r="AU195" s="222" t="s">
        <v>84</v>
      </c>
      <c r="AV195" s="13" t="s">
        <v>82</v>
      </c>
      <c r="AW195" s="13" t="s">
        <v>31</v>
      </c>
      <c r="AX195" s="13" t="s">
        <v>75</v>
      </c>
      <c r="AY195" s="222" t="s">
        <v>175</v>
      </c>
    </row>
    <row r="196" spans="1:65" s="12" customFormat="1" ht="11.25">
      <c r="B196" s="198"/>
      <c r="C196" s="199"/>
      <c r="D196" s="200" t="s">
        <v>182</v>
      </c>
      <c r="E196" s="201" t="s">
        <v>1</v>
      </c>
      <c r="F196" s="202" t="s">
        <v>828</v>
      </c>
      <c r="G196" s="199"/>
      <c r="H196" s="203">
        <v>64</v>
      </c>
      <c r="I196" s="204"/>
      <c r="J196" s="199"/>
      <c r="K196" s="199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182</v>
      </c>
      <c r="AU196" s="209" t="s">
        <v>84</v>
      </c>
      <c r="AV196" s="12" t="s">
        <v>84</v>
      </c>
      <c r="AW196" s="12" t="s">
        <v>31</v>
      </c>
      <c r="AX196" s="12" t="s">
        <v>75</v>
      </c>
      <c r="AY196" s="209" t="s">
        <v>175</v>
      </c>
    </row>
    <row r="197" spans="1:65" s="14" customFormat="1" ht="11.25">
      <c r="B197" s="223"/>
      <c r="C197" s="224"/>
      <c r="D197" s="200" t="s">
        <v>182</v>
      </c>
      <c r="E197" s="225" t="s">
        <v>1</v>
      </c>
      <c r="F197" s="226" t="s">
        <v>253</v>
      </c>
      <c r="G197" s="224"/>
      <c r="H197" s="227">
        <v>64</v>
      </c>
      <c r="I197" s="228"/>
      <c r="J197" s="224"/>
      <c r="K197" s="224"/>
      <c r="L197" s="229"/>
      <c r="M197" s="230"/>
      <c r="N197" s="231"/>
      <c r="O197" s="231"/>
      <c r="P197" s="231"/>
      <c r="Q197" s="231"/>
      <c r="R197" s="231"/>
      <c r="S197" s="231"/>
      <c r="T197" s="232"/>
      <c r="AT197" s="233" t="s">
        <v>182</v>
      </c>
      <c r="AU197" s="233" t="s">
        <v>84</v>
      </c>
      <c r="AV197" s="14" t="s">
        <v>181</v>
      </c>
      <c r="AW197" s="14" t="s">
        <v>31</v>
      </c>
      <c r="AX197" s="14" t="s">
        <v>82</v>
      </c>
      <c r="AY197" s="233" t="s">
        <v>175</v>
      </c>
    </row>
    <row r="198" spans="1:65" s="2" customFormat="1" ht="37.9" customHeight="1">
      <c r="A198" s="34"/>
      <c r="B198" s="35"/>
      <c r="C198" s="239" t="s">
        <v>213</v>
      </c>
      <c r="D198" s="239" t="s">
        <v>377</v>
      </c>
      <c r="E198" s="240" t="s">
        <v>817</v>
      </c>
      <c r="F198" s="241" t="s">
        <v>818</v>
      </c>
      <c r="G198" s="242" t="s">
        <v>283</v>
      </c>
      <c r="H198" s="243">
        <v>24</v>
      </c>
      <c r="I198" s="244"/>
      <c r="J198" s="245">
        <f>ROUND(I198*H198,2)</f>
        <v>0</v>
      </c>
      <c r="K198" s="241" t="s">
        <v>1</v>
      </c>
      <c r="L198" s="39"/>
      <c r="M198" s="246" t="s">
        <v>1</v>
      </c>
      <c r="N198" s="247" t="s">
        <v>40</v>
      </c>
      <c r="O198" s="71"/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6" t="s">
        <v>181</v>
      </c>
      <c r="AT198" s="196" t="s">
        <v>377</v>
      </c>
      <c r="AU198" s="196" t="s">
        <v>84</v>
      </c>
      <c r="AY198" s="17" t="s">
        <v>175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7" t="s">
        <v>82</v>
      </c>
      <c r="BK198" s="197">
        <f>ROUND(I198*H198,2)</f>
        <v>0</v>
      </c>
      <c r="BL198" s="17" t="s">
        <v>181</v>
      </c>
      <c r="BM198" s="196" t="s">
        <v>305</v>
      </c>
    </row>
    <row r="199" spans="1:65" s="13" customFormat="1" ht="11.25">
      <c r="B199" s="213"/>
      <c r="C199" s="214"/>
      <c r="D199" s="200" t="s">
        <v>182</v>
      </c>
      <c r="E199" s="215" t="s">
        <v>1</v>
      </c>
      <c r="F199" s="216" t="s">
        <v>819</v>
      </c>
      <c r="G199" s="214"/>
      <c r="H199" s="215" t="s">
        <v>1</v>
      </c>
      <c r="I199" s="217"/>
      <c r="J199" s="214"/>
      <c r="K199" s="214"/>
      <c r="L199" s="218"/>
      <c r="M199" s="219"/>
      <c r="N199" s="220"/>
      <c r="O199" s="220"/>
      <c r="P199" s="220"/>
      <c r="Q199" s="220"/>
      <c r="R199" s="220"/>
      <c r="S199" s="220"/>
      <c r="T199" s="221"/>
      <c r="AT199" s="222" t="s">
        <v>182</v>
      </c>
      <c r="AU199" s="222" t="s">
        <v>84</v>
      </c>
      <c r="AV199" s="13" t="s">
        <v>82</v>
      </c>
      <c r="AW199" s="13" t="s">
        <v>31</v>
      </c>
      <c r="AX199" s="13" t="s">
        <v>75</v>
      </c>
      <c r="AY199" s="222" t="s">
        <v>175</v>
      </c>
    </row>
    <row r="200" spans="1:65" s="12" customFormat="1" ht="11.25">
      <c r="B200" s="198"/>
      <c r="C200" s="199"/>
      <c r="D200" s="200" t="s">
        <v>182</v>
      </c>
      <c r="E200" s="201" t="s">
        <v>1</v>
      </c>
      <c r="F200" s="202" t="s">
        <v>829</v>
      </c>
      <c r="G200" s="199"/>
      <c r="H200" s="203">
        <v>24</v>
      </c>
      <c r="I200" s="204"/>
      <c r="J200" s="199"/>
      <c r="K200" s="199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182</v>
      </c>
      <c r="AU200" s="209" t="s">
        <v>84</v>
      </c>
      <c r="AV200" s="12" t="s">
        <v>84</v>
      </c>
      <c r="AW200" s="12" t="s">
        <v>31</v>
      </c>
      <c r="AX200" s="12" t="s">
        <v>75</v>
      </c>
      <c r="AY200" s="209" t="s">
        <v>175</v>
      </c>
    </row>
    <row r="201" spans="1:65" s="14" customFormat="1" ht="11.25">
      <c r="B201" s="223"/>
      <c r="C201" s="224"/>
      <c r="D201" s="200" t="s">
        <v>182</v>
      </c>
      <c r="E201" s="225" t="s">
        <v>1</v>
      </c>
      <c r="F201" s="226" t="s">
        <v>253</v>
      </c>
      <c r="G201" s="224"/>
      <c r="H201" s="227">
        <v>24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AT201" s="233" t="s">
        <v>182</v>
      </c>
      <c r="AU201" s="233" t="s">
        <v>84</v>
      </c>
      <c r="AV201" s="14" t="s">
        <v>181</v>
      </c>
      <c r="AW201" s="14" t="s">
        <v>31</v>
      </c>
      <c r="AX201" s="14" t="s">
        <v>82</v>
      </c>
      <c r="AY201" s="233" t="s">
        <v>175</v>
      </c>
    </row>
    <row r="202" spans="1:65" s="2" customFormat="1" ht="24.2" customHeight="1">
      <c r="A202" s="34"/>
      <c r="B202" s="35"/>
      <c r="C202" s="239" t="s">
        <v>308</v>
      </c>
      <c r="D202" s="239" t="s">
        <v>377</v>
      </c>
      <c r="E202" s="240" t="s">
        <v>830</v>
      </c>
      <c r="F202" s="241" t="s">
        <v>831</v>
      </c>
      <c r="G202" s="242" t="s">
        <v>315</v>
      </c>
      <c r="H202" s="243">
        <v>3.84</v>
      </c>
      <c r="I202" s="244"/>
      <c r="J202" s="245">
        <f>ROUND(I202*H202,2)</f>
        <v>0</v>
      </c>
      <c r="K202" s="241" t="s">
        <v>1</v>
      </c>
      <c r="L202" s="39"/>
      <c r="M202" s="246" t="s">
        <v>1</v>
      </c>
      <c r="N202" s="247" t="s">
        <v>40</v>
      </c>
      <c r="O202" s="71"/>
      <c r="P202" s="194">
        <f>O202*H202</f>
        <v>0</v>
      </c>
      <c r="Q202" s="194">
        <v>0</v>
      </c>
      <c r="R202" s="194">
        <f>Q202*H202</f>
        <v>0</v>
      </c>
      <c r="S202" s="194">
        <v>0</v>
      </c>
      <c r="T202" s="19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6" t="s">
        <v>181</v>
      </c>
      <c r="AT202" s="196" t="s">
        <v>377</v>
      </c>
      <c r="AU202" s="196" t="s">
        <v>84</v>
      </c>
      <c r="AY202" s="17" t="s">
        <v>175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7" t="s">
        <v>82</v>
      </c>
      <c r="BK202" s="197">
        <f>ROUND(I202*H202,2)</f>
        <v>0</v>
      </c>
      <c r="BL202" s="17" t="s">
        <v>181</v>
      </c>
      <c r="BM202" s="196" t="s">
        <v>311</v>
      </c>
    </row>
    <row r="203" spans="1:65" s="13" customFormat="1" ht="11.25">
      <c r="B203" s="213"/>
      <c r="C203" s="214"/>
      <c r="D203" s="200" t="s">
        <v>182</v>
      </c>
      <c r="E203" s="215" t="s">
        <v>1</v>
      </c>
      <c r="F203" s="216" t="s">
        <v>824</v>
      </c>
      <c r="G203" s="214"/>
      <c r="H203" s="215" t="s">
        <v>1</v>
      </c>
      <c r="I203" s="217"/>
      <c r="J203" s="214"/>
      <c r="K203" s="214"/>
      <c r="L203" s="218"/>
      <c r="M203" s="219"/>
      <c r="N203" s="220"/>
      <c r="O203" s="220"/>
      <c r="P203" s="220"/>
      <c r="Q203" s="220"/>
      <c r="R203" s="220"/>
      <c r="S203" s="220"/>
      <c r="T203" s="221"/>
      <c r="AT203" s="222" t="s">
        <v>182</v>
      </c>
      <c r="AU203" s="222" t="s">
        <v>84</v>
      </c>
      <c r="AV203" s="13" t="s">
        <v>82</v>
      </c>
      <c r="AW203" s="13" t="s">
        <v>31</v>
      </c>
      <c r="AX203" s="13" t="s">
        <v>75</v>
      </c>
      <c r="AY203" s="222" t="s">
        <v>175</v>
      </c>
    </row>
    <row r="204" spans="1:65" s="12" customFormat="1" ht="11.25">
      <c r="B204" s="198"/>
      <c r="C204" s="199"/>
      <c r="D204" s="200" t="s">
        <v>182</v>
      </c>
      <c r="E204" s="201" t="s">
        <v>1</v>
      </c>
      <c r="F204" s="202" t="s">
        <v>832</v>
      </c>
      <c r="G204" s="199"/>
      <c r="H204" s="203">
        <v>3.84</v>
      </c>
      <c r="I204" s="204"/>
      <c r="J204" s="199"/>
      <c r="K204" s="199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182</v>
      </c>
      <c r="AU204" s="209" t="s">
        <v>84</v>
      </c>
      <c r="AV204" s="12" t="s">
        <v>84</v>
      </c>
      <c r="AW204" s="12" t="s">
        <v>31</v>
      </c>
      <c r="AX204" s="12" t="s">
        <v>75</v>
      </c>
      <c r="AY204" s="209" t="s">
        <v>175</v>
      </c>
    </row>
    <row r="205" spans="1:65" s="14" customFormat="1" ht="11.25">
      <c r="B205" s="223"/>
      <c r="C205" s="224"/>
      <c r="D205" s="200" t="s">
        <v>182</v>
      </c>
      <c r="E205" s="225" t="s">
        <v>1</v>
      </c>
      <c r="F205" s="226" t="s">
        <v>253</v>
      </c>
      <c r="G205" s="224"/>
      <c r="H205" s="227">
        <v>3.84</v>
      </c>
      <c r="I205" s="228"/>
      <c r="J205" s="224"/>
      <c r="K205" s="224"/>
      <c r="L205" s="229"/>
      <c r="M205" s="230"/>
      <c r="N205" s="231"/>
      <c r="O205" s="231"/>
      <c r="P205" s="231"/>
      <c r="Q205" s="231"/>
      <c r="R205" s="231"/>
      <c r="S205" s="231"/>
      <c r="T205" s="232"/>
      <c r="AT205" s="233" t="s">
        <v>182</v>
      </c>
      <c r="AU205" s="233" t="s">
        <v>84</v>
      </c>
      <c r="AV205" s="14" t="s">
        <v>181</v>
      </c>
      <c r="AW205" s="14" t="s">
        <v>31</v>
      </c>
      <c r="AX205" s="14" t="s">
        <v>82</v>
      </c>
      <c r="AY205" s="233" t="s">
        <v>175</v>
      </c>
    </row>
    <row r="206" spans="1:65" s="2" customFormat="1" ht="21.75" customHeight="1">
      <c r="A206" s="34"/>
      <c r="B206" s="35"/>
      <c r="C206" s="239" t="s">
        <v>218</v>
      </c>
      <c r="D206" s="239" t="s">
        <v>377</v>
      </c>
      <c r="E206" s="240" t="s">
        <v>418</v>
      </c>
      <c r="F206" s="241" t="s">
        <v>419</v>
      </c>
      <c r="G206" s="242" t="s">
        <v>315</v>
      </c>
      <c r="H206" s="243">
        <v>3.84</v>
      </c>
      <c r="I206" s="244"/>
      <c r="J206" s="245">
        <f>ROUND(I206*H206,2)</f>
        <v>0</v>
      </c>
      <c r="K206" s="241" t="s">
        <v>1</v>
      </c>
      <c r="L206" s="39"/>
      <c r="M206" s="246" t="s">
        <v>1</v>
      </c>
      <c r="N206" s="247" t="s">
        <v>40</v>
      </c>
      <c r="O206" s="71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6" t="s">
        <v>181</v>
      </c>
      <c r="AT206" s="196" t="s">
        <v>377</v>
      </c>
      <c r="AU206" s="196" t="s">
        <v>84</v>
      </c>
      <c r="AY206" s="17" t="s">
        <v>175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7" t="s">
        <v>82</v>
      </c>
      <c r="BK206" s="197">
        <f>ROUND(I206*H206,2)</f>
        <v>0</v>
      </c>
      <c r="BL206" s="17" t="s">
        <v>181</v>
      </c>
      <c r="BM206" s="196" t="s">
        <v>316</v>
      </c>
    </row>
    <row r="207" spans="1:65" s="13" customFormat="1" ht="11.25">
      <c r="B207" s="213"/>
      <c r="C207" s="214"/>
      <c r="D207" s="200" t="s">
        <v>182</v>
      </c>
      <c r="E207" s="215" t="s">
        <v>1</v>
      </c>
      <c r="F207" s="216" t="s">
        <v>824</v>
      </c>
      <c r="G207" s="214"/>
      <c r="H207" s="215" t="s">
        <v>1</v>
      </c>
      <c r="I207" s="217"/>
      <c r="J207" s="214"/>
      <c r="K207" s="214"/>
      <c r="L207" s="218"/>
      <c r="M207" s="219"/>
      <c r="N207" s="220"/>
      <c r="O207" s="220"/>
      <c r="P207" s="220"/>
      <c r="Q207" s="220"/>
      <c r="R207" s="220"/>
      <c r="S207" s="220"/>
      <c r="T207" s="221"/>
      <c r="AT207" s="222" t="s">
        <v>182</v>
      </c>
      <c r="AU207" s="222" t="s">
        <v>84</v>
      </c>
      <c r="AV207" s="13" t="s">
        <v>82</v>
      </c>
      <c r="AW207" s="13" t="s">
        <v>31</v>
      </c>
      <c r="AX207" s="13" t="s">
        <v>75</v>
      </c>
      <c r="AY207" s="222" t="s">
        <v>175</v>
      </c>
    </row>
    <row r="208" spans="1:65" s="12" customFormat="1" ht="11.25">
      <c r="B208" s="198"/>
      <c r="C208" s="199"/>
      <c r="D208" s="200" t="s">
        <v>182</v>
      </c>
      <c r="E208" s="201" t="s">
        <v>1</v>
      </c>
      <c r="F208" s="202" t="s">
        <v>832</v>
      </c>
      <c r="G208" s="199"/>
      <c r="H208" s="203">
        <v>3.84</v>
      </c>
      <c r="I208" s="204"/>
      <c r="J208" s="199"/>
      <c r="K208" s="199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182</v>
      </c>
      <c r="AU208" s="209" t="s">
        <v>84</v>
      </c>
      <c r="AV208" s="12" t="s">
        <v>84</v>
      </c>
      <c r="AW208" s="12" t="s">
        <v>31</v>
      </c>
      <c r="AX208" s="12" t="s">
        <v>75</v>
      </c>
      <c r="AY208" s="209" t="s">
        <v>175</v>
      </c>
    </row>
    <row r="209" spans="1:65" s="14" customFormat="1" ht="11.25">
      <c r="B209" s="223"/>
      <c r="C209" s="224"/>
      <c r="D209" s="200" t="s">
        <v>182</v>
      </c>
      <c r="E209" s="225" t="s">
        <v>1</v>
      </c>
      <c r="F209" s="226" t="s">
        <v>253</v>
      </c>
      <c r="G209" s="224"/>
      <c r="H209" s="227">
        <v>3.84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AT209" s="233" t="s">
        <v>182</v>
      </c>
      <c r="AU209" s="233" t="s">
        <v>84</v>
      </c>
      <c r="AV209" s="14" t="s">
        <v>181</v>
      </c>
      <c r="AW209" s="14" t="s">
        <v>31</v>
      </c>
      <c r="AX209" s="14" t="s">
        <v>82</v>
      </c>
      <c r="AY209" s="233" t="s">
        <v>175</v>
      </c>
    </row>
    <row r="210" spans="1:65" s="11" customFormat="1" ht="22.9" customHeight="1">
      <c r="B210" s="170"/>
      <c r="C210" s="171"/>
      <c r="D210" s="172" t="s">
        <v>74</v>
      </c>
      <c r="E210" s="258" t="s">
        <v>201</v>
      </c>
      <c r="F210" s="258" t="s">
        <v>291</v>
      </c>
      <c r="G210" s="171"/>
      <c r="H210" s="171"/>
      <c r="I210" s="174"/>
      <c r="J210" s="259">
        <f>BK210</f>
        <v>0</v>
      </c>
      <c r="K210" s="171"/>
      <c r="L210" s="176"/>
      <c r="M210" s="177"/>
      <c r="N210" s="178"/>
      <c r="O210" s="178"/>
      <c r="P210" s="179">
        <f>SUM(P211:P235)</f>
        <v>0</v>
      </c>
      <c r="Q210" s="178"/>
      <c r="R210" s="179">
        <f>SUM(R211:R235)</f>
        <v>0</v>
      </c>
      <c r="S210" s="178"/>
      <c r="T210" s="180">
        <f>SUM(T211:T235)</f>
        <v>0</v>
      </c>
      <c r="AR210" s="181" t="s">
        <v>82</v>
      </c>
      <c r="AT210" s="182" t="s">
        <v>74</v>
      </c>
      <c r="AU210" s="182" t="s">
        <v>82</v>
      </c>
      <c r="AY210" s="181" t="s">
        <v>175</v>
      </c>
      <c r="BK210" s="183">
        <f>SUM(BK211:BK235)</f>
        <v>0</v>
      </c>
    </row>
    <row r="211" spans="1:65" s="2" customFormat="1" ht="24.2" customHeight="1">
      <c r="A211" s="34"/>
      <c r="B211" s="35"/>
      <c r="C211" s="239" t="s">
        <v>319</v>
      </c>
      <c r="D211" s="239" t="s">
        <v>377</v>
      </c>
      <c r="E211" s="240" t="s">
        <v>808</v>
      </c>
      <c r="F211" s="241" t="s">
        <v>809</v>
      </c>
      <c r="G211" s="242" t="s">
        <v>179</v>
      </c>
      <c r="H211" s="243">
        <v>139</v>
      </c>
      <c r="I211" s="244"/>
      <c r="J211" s="245">
        <f>ROUND(I211*H211,2)</f>
        <v>0</v>
      </c>
      <c r="K211" s="241" t="s">
        <v>1</v>
      </c>
      <c r="L211" s="39"/>
      <c r="M211" s="246" t="s">
        <v>1</v>
      </c>
      <c r="N211" s="247" t="s">
        <v>40</v>
      </c>
      <c r="O211" s="71"/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6" t="s">
        <v>181</v>
      </c>
      <c r="AT211" s="196" t="s">
        <v>377</v>
      </c>
      <c r="AU211" s="196" t="s">
        <v>84</v>
      </c>
      <c r="AY211" s="17" t="s">
        <v>175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7" t="s">
        <v>82</v>
      </c>
      <c r="BK211" s="197">
        <f>ROUND(I211*H211,2)</f>
        <v>0</v>
      </c>
      <c r="BL211" s="17" t="s">
        <v>181</v>
      </c>
      <c r="BM211" s="196" t="s">
        <v>322</v>
      </c>
    </row>
    <row r="212" spans="1:65" s="13" customFormat="1" ht="11.25">
      <c r="B212" s="213"/>
      <c r="C212" s="214"/>
      <c r="D212" s="200" t="s">
        <v>182</v>
      </c>
      <c r="E212" s="215" t="s">
        <v>1</v>
      </c>
      <c r="F212" s="216" t="s">
        <v>179</v>
      </c>
      <c r="G212" s="214"/>
      <c r="H212" s="215" t="s">
        <v>1</v>
      </c>
      <c r="I212" s="217"/>
      <c r="J212" s="214"/>
      <c r="K212" s="214"/>
      <c r="L212" s="218"/>
      <c r="M212" s="219"/>
      <c r="N212" s="220"/>
      <c r="O212" s="220"/>
      <c r="P212" s="220"/>
      <c r="Q212" s="220"/>
      <c r="R212" s="220"/>
      <c r="S212" s="220"/>
      <c r="T212" s="221"/>
      <c r="AT212" s="222" t="s">
        <v>182</v>
      </c>
      <c r="AU212" s="222" t="s">
        <v>84</v>
      </c>
      <c r="AV212" s="13" t="s">
        <v>82</v>
      </c>
      <c r="AW212" s="13" t="s">
        <v>31</v>
      </c>
      <c r="AX212" s="13" t="s">
        <v>75</v>
      </c>
      <c r="AY212" s="222" t="s">
        <v>175</v>
      </c>
    </row>
    <row r="213" spans="1:65" s="12" customFormat="1" ht="11.25">
      <c r="B213" s="198"/>
      <c r="C213" s="199"/>
      <c r="D213" s="200" t="s">
        <v>182</v>
      </c>
      <c r="E213" s="201" t="s">
        <v>1</v>
      </c>
      <c r="F213" s="202" t="s">
        <v>833</v>
      </c>
      <c r="G213" s="199"/>
      <c r="H213" s="203">
        <v>139</v>
      </c>
      <c r="I213" s="204"/>
      <c r="J213" s="199"/>
      <c r="K213" s="199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182</v>
      </c>
      <c r="AU213" s="209" t="s">
        <v>84</v>
      </c>
      <c r="AV213" s="12" t="s">
        <v>84</v>
      </c>
      <c r="AW213" s="12" t="s">
        <v>31</v>
      </c>
      <c r="AX213" s="12" t="s">
        <v>75</v>
      </c>
      <c r="AY213" s="209" t="s">
        <v>175</v>
      </c>
    </row>
    <row r="214" spans="1:65" s="14" customFormat="1" ht="11.25">
      <c r="B214" s="223"/>
      <c r="C214" s="224"/>
      <c r="D214" s="200" t="s">
        <v>182</v>
      </c>
      <c r="E214" s="225" t="s">
        <v>1</v>
      </c>
      <c r="F214" s="226" t="s">
        <v>253</v>
      </c>
      <c r="G214" s="224"/>
      <c r="H214" s="227">
        <v>139</v>
      </c>
      <c r="I214" s="228"/>
      <c r="J214" s="224"/>
      <c r="K214" s="224"/>
      <c r="L214" s="229"/>
      <c r="M214" s="230"/>
      <c r="N214" s="231"/>
      <c r="O214" s="231"/>
      <c r="P214" s="231"/>
      <c r="Q214" s="231"/>
      <c r="R214" s="231"/>
      <c r="S214" s="231"/>
      <c r="T214" s="232"/>
      <c r="AT214" s="233" t="s">
        <v>182</v>
      </c>
      <c r="AU214" s="233" t="s">
        <v>84</v>
      </c>
      <c r="AV214" s="14" t="s">
        <v>181</v>
      </c>
      <c r="AW214" s="14" t="s">
        <v>31</v>
      </c>
      <c r="AX214" s="14" t="s">
        <v>82</v>
      </c>
      <c r="AY214" s="233" t="s">
        <v>175</v>
      </c>
    </row>
    <row r="215" spans="1:65" s="2" customFormat="1" ht="16.5" customHeight="1">
      <c r="A215" s="34"/>
      <c r="B215" s="35"/>
      <c r="C215" s="239" t="s">
        <v>222</v>
      </c>
      <c r="D215" s="239" t="s">
        <v>377</v>
      </c>
      <c r="E215" s="240" t="s">
        <v>811</v>
      </c>
      <c r="F215" s="241" t="s">
        <v>812</v>
      </c>
      <c r="G215" s="242" t="s">
        <v>179</v>
      </c>
      <c r="H215" s="243">
        <v>139</v>
      </c>
      <c r="I215" s="244"/>
      <c r="J215" s="245">
        <f>ROUND(I215*H215,2)</f>
        <v>0</v>
      </c>
      <c r="K215" s="241" t="s">
        <v>1</v>
      </c>
      <c r="L215" s="39"/>
      <c r="M215" s="246" t="s">
        <v>1</v>
      </c>
      <c r="N215" s="247" t="s">
        <v>40</v>
      </c>
      <c r="O215" s="71"/>
      <c r="P215" s="194">
        <f>O215*H215</f>
        <v>0</v>
      </c>
      <c r="Q215" s="194">
        <v>0</v>
      </c>
      <c r="R215" s="194">
        <f>Q215*H215</f>
        <v>0</v>
      </c>
      <c r="S215" s="194">
        <v>0</v>
      </c>
      <c r="T215" s="19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6" t="s">
        <v>181</v>
      </c>
      <c r="AT215" s="196" t="s">
        <v>377</v>
      </c>
      <c r="AU215" s="196" t="s">
        <v>84</v>
      </c>
      <c r="AY215" s="17" t="s">
        <v>175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7" t="s">
        <v>82</v>
      </c>
      <c r="BK215" s="197">
        <f>ROUND(I215*H215,2)</f>
        <v>0</v>
      </c>
      <c r="BL215" s="17" t="s">
        <v>181</v>
      </c>
      <c r="BM215" s="196" t="s">
        <v>328</v>
      </c>
    </row>
    <row r="216" spans="1:65" s="13" customFormat="1" ht="11.25">
      <c r="B216" s="213"/>
      <c r="C216" s="214"/>
      <c r="D216" s="200" t="s">
        <v>182</v>
      </c>
      <c r="E216" s="215" t="s">
        <v>1</v>
      </c>
      <c r="F216" s="216" t="s">
        <v>179</v>
      </c>
      <c r="G216" s="214"/>
      <c r="H216" s="215" t="s">
        <v>1</v>
      </c>
      <c r="I216" s="217"/>
      <c r="J216" s="214"/>
      <c r="K216" s="214"/>
      <c r="L216" s="218"/>
      <c r="M216" s="219"/>
      <c r="N216" s="220"/>
      <c r="O216" s="220"/>
      <c r="P216" s="220"/>
      <c r="Q216" s="220"/>
      <c r="R216" s="220"/>
      <c r="S216" s="220"/>
      <c r="T216" s="221"/>
      <c r="AT216" s="222" t="s">
        <v>182</v>
      </c>
      <c r="AU216" s="222" t="s">
        <v>84</v>
      </c>
      <c r="AV216" s="13" t="s">
        <v>82</v>
      </c>
      <c r="AW216" s="13" t="s">
        <v>31</v>
      </c>
      <c r="AX216" s="13" t="s">
        <v>75</v>
      </c>
      <c r="AY216" s="222" t="s">
        <v>175</v>
      </c>
    </row>
    <row r="217" spans="1:65" s="12" customFormat="1" ht="11.25">
      <c r="B217" s="198"/>
      <c r="C217" s="199"/>
      <c r="D217" s="200" t="s">
        <v>182</v>
      </c>
      <c r="E217" s="201" t="s">
        <v>1</v>
      </c>
      <c r="F217" s="202" t="s">
        <v>833</v>
      </c>
      <c r="G217" s="199"/>
      <c r="H217" s="203">
        <v>139</v>
      </c>
      <c r="I217" s="204"/>
      <c r="J217" s="199"/>
      <c r="K217" s="199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182</v>
      </c>
      <c r="AU217" s="209" t="s">
        <v>84</v>
      </c>
      <c r="AV217" s="12" t="s">
        <v>84</v>
      </c>
      <c r="AW217" s="12" t="s">
        <v>31</v>
      </c>
      <c r="AX217" s="12" t="s">
        <v>75</v>
      </c>
      <c r="AY217" s="209" t="s">
        <v>175</v>
      </c>
    </row>
    <row r="218" spans="1:65" s="14" customFormat="1" ht="11.25">
      <c r="B218" s="223"/>
      <c r="C218" s="224"/>
      <c r="D218" s="200" t="s">
        <v>182</v>
      </c>
      <c r="E218" s="225" t="s">
        <v>1</v>
      </c>
      <c r="F218" s="226" t="s">
        <v>253</v>
      </c>
      <c r="G218" s="224"/>
      <c r="H218" s="227">
        <v>139</v>
      </c>
      <c r="I218" s="228"/>
      <c r="J218" s="224"/>
      <c r="K218" s="224"/>
      <c r="L218" s="229"/>
      <c r="M218" s="230"/>
      <c r="N218" s="231"/>
      <c r="O218" s="231"/>
      <c r="P218" s="231"/>
      <c r="Q218" s="231"/>
      <c r="R218" s="231"/>
      <c r="S218" s="231"/>
      <c r="T218" s="232"/>
      <c r="AT218" s="233" t="s">
        <v>182</v>
      </c>
      <c r="AU218" s="233" t="s">
        <v>84</v>
      </c>
      <c r="AV218" s="14" t="s">
        <v>181</v>
      </c>
      <c r="AW218" s="14" t="s">
        <v>31</v>
      </c>
      <c r="AX218" s="14" t="s">
        <v>82</v>
      </c>
      <c r="AY218" s="233" t="s">
        <v>175</v>
      </c>
    </row>
    <row r="219" spans="1:65" s="2" customFormat="1" ht="16.5" customHeight="1">
      <c r="A219" s="34"/>
      <c r="B219" s="35"/>
      <c r="C219" s="239" t="s">
        <v>7</v>
      </c>
      <c r="D219" s="239" t="s">
        <v>377</v>
      </c>
      <c r="E219" s="240" t="s">
        <v>813</v>
      </c>
      <c r="F219" s="241" t="s">
        <v>814</v>
      </c>
      <c r="G219" s="242" t="s">
        <v>179</v>
      </c>
      <c r="H219" s="243">
        <v>6.95</v>
      </c>
      <c r="I219" s="244"/>
      <c r="J219" s="245">
        <f>ROUND(I219*H219,2)</f>
        <v>0</v>
      </c>
      <c r="K219" s="241" t="s">
        <v>1</v>
      </c>
      <c r="L219" s="39"/>
      <c r="M219" s="246" t="s">
        <v>1</v>
      </c>
      <c r="N219" s="247" t="s">
        <v>40</v>
      </c>
      <c r="O219" s="71"/>
      <c r="P219" s="194">
        <f>O219*H219</f>
        <v>0</v>
      </c>
      <c r="Q219" s="194">
        <v>0</v>
      </c>
      <c r="R219" s="194">
        <f>Q219*H219</f>
        <v>0</v>
      </c>
      <c r="S219" s="194">
        <v>0</v>
      </c>
      <c r="T219" s="19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6" t="s">
        <v>181</v>
      </c>
      <c r="AT219" s="196" t="s">
        <v>377</v>
      </c>
      <c r="AU219" s="196" t="s">
        <v>84</v>
      </c>
      <c r="AY219" s="17" t="s">
        <v>175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7" t="s">
        <v>82</v>
      </c>
      <c r="BK219" s="197">
        <f>ROUND(I219*H219,2)</f>
        <v>0</v>
      </c>
      <c r="BL219" s="17" t="s">
        <v>181</v>
      </c>
      <c r="BM219" s="196" t="s">
        <v>332</v>
      </c>
    </row>
    <row r="220" spans="1:65" s="13" customFormat="1" ht="11.25">
      <c r="B220" s="213"/>
      <c r="C220" s="214"/>
      <c r="D220" s="200" t="s">
        <v>182</v>
      </c>
      <c r="E220" s="215" t="s">
        <v>1</v>
      </c>
      <c r="F220" s="216" t="s">
        <v>815</v>
      </c>
      <c r="G220" s="214"/>
      <c r="H220" s="215" t="s">
        <v>1</v>
      </c>
      <c r="I220" s="217"/>
      <c r="J220" s="214"/>
      <c r="K220" s="214"/>
      <c r="L220" s="218"/>
      <c r="M220" s="219"/>
      <c r="N220" s="220"/>
      <c r="O220" s="220"/>
      <c r="P220" s="220"/>
      <c r="Q220" s="220"/>
      <c r="R220" s="220"/>
      <c r="S220" s="220"/>
      <c r="T220" s="221"/>
      <c r="AT220" s="222" t="s">
        <v>182</v>
      </c>
      <c r="AU220" s="222" t="s">
        <v>84</v>
      </c>
      <c r="AV220" s="13" t="s">
        <v>82</v>
      </c>
      <c r="AW220" s="13" t="s">
        <v>31</v>
      </c>
      <c r="AX220" s="13" t="s">
        <v>75</v>
      </c>
      <c r="AY220" s="222" t="s">
        <v>175</v>
      </c>
    </row>
    <row r="221" spans="1:65" s="12" customFormat="1" ht="11.25">
      <c r="B221" s="198"/>
      <c r="C221" s="199"/>
      <c r="D221" s="200" t="s">
        <v>182</v>
      </c>
      <c r="E221" s="201" t="s">
        <v>1</v>
      </c>
      <c r="F221" s="202" t="s">
        <v>834</v>
      </c>
      <c r="G221" s="199"/>
      <c r="H221" s="203">
        <v>6.95</v>
      </c>
      <c r="I221" s="204"/>
      <c r="J221" s="199"/>
      <c r="K221" s="199"/>
      <c r="L221" s="205"/>
      <c r="M221" s="206"/>
      <c r="N221" s="207"/>
      <c r="O221" s="207"/>
      <c r="P221" s="207"/>
      <c r="Q221" s="207"/>
      <c r="R221" s="207"/>
      <c r="S221" s="207"/>
      <c r="T221" s="208"/>
      <c r="AT221" s="209" t="s">
        <v>182</v>
      </c>
      <c r="AU221" s="209" t="s">
        <v>84</v>
      </c>
      <c r="AV221" s="12" t="s">
        <v>84</v>
      </c>
      <c r="AW221" s="12" t="s">
        <v>31</v>
      </c>
      <c r="AX221" s="12" t="s">
        <v>75</v>
      </c>
      <c r="AY221" s="209" t="s">
        <v>175</v>
      </c>
    </row>
    <row r="222" spans="1:65" s="14" customFormat="1" ht="11.25">
      <c r="B222" s="223"/>
      <c r="C222" s="224"/>
      <c r="D222" s="200" t="s">
        <v>182</v>
      </c>
      <c r="E222" s="225" t="s">
        <v>1</v>
      </c>
      <c r="F222" s="226" t="s">
        <v>253</v>
      </c>
      <c r="G222" s="224"/>
      <c r="H222" s="227">
        <v>6.95</v>
      </c>
      <c r="I222" s="228"/>
      <c r="J222" s="224"/>
      <c r="K222" s="224"/>
      <c r="L222" s="229"/>
      <c r="M222" s="230"/>
      <c r="N222" s="231"/>
      <c r="O222" s="231"/>
      <c r="P222" s="231"/>
      <c r="Q222" s="231"/>
      <c r="R222" s="231"/>
      <c r="S222" s="231"/>
      <c r="T222" s="232"/>
      <c r="AT222" s="233" t="s">
        <v>182</v>
      </c>
      <c r="AU222" s="233" t="s">
        <v>84</v>
      </c>
      <c r="AV222" s="14" t="s">
        <v>181</v>
      </c>
      <c r="AW222" s="14" t="s">
        <v>31</v>
      </c>
      <c r="AX222" s="14" t="s">
        <v>82</v>
      </c>
      <c r="AY222" s="233" t="s">
        <v>175</v>
      </c>
    </row>
    <row r="223" spans="1:65" s="2" customFormat="1" ht="37.9" customHeight="1">
      <c r="A223" s="34"/>
      <c r="B223" s="35"/>
      <c r="C223" s="239" t="s">
        <v>227</v>
      </c>
      <c r="D223" s="239" t="s">
        <v>377</v>
      </c>
      <c r="E223" s="240" t="s">
        <v>817</v>
      </c>
      <c r="F223" s="241" t="s">
        <v>818</v>
      </c>
      <c r="G223" s="242" t="s">
        <v>283</v>
      </c>
      <c r="H223" s="243">
        <v>278</v>
      </c>
      <c r="I223" s="244"/>
      <c r="J223" s="245">
        <f>ROUND(I223*H223,2)</f>
        <v>0</v>
      </c>
      <c r="K223" s="241" t="s">
        <v>1</v>
      </c>
      <c r="L223" s="39"/>
      <c r="M223" s="246" t="s">
        <v>1</v>
      </c>
      <c r="N223" s="247" t="s">
        <v>40</v>
      </c>
      <c r="O223" s="71"/>
      <c r="P223" s="194">
        <f>O223*H223</f>
        <v>0</v>
      </c>
      <c r="Q223" s="194">
        <v>0</v>
      </c>
      <c r="R223" s="194">
        <f>Q223*H223</f>
        <v>0</v>
      </c>
      <c r="S223" s="194">
        <v>0</v>
      </c>
      <c r="T223" s="19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6" t="s">
        <v>181</v>
      </c>
      <c r="AT223" s="196" t="s">
        <v>377</v>
      </c>
      <c r="AU223" s="196" t="s">
        <v>84</v>
      </c>
      <c r="AY223" s="17" t="s">
        <v>175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7" t="s">
        <v>82</v>
      </c>
      <c r="BK223" s="197">
        <f>ROUND(I223*H223,2)</f>
        <v>0</v>
      </c>
      <c r="BL223" s="17" t="s">
        <v>181</v>
      </c>
      <c r="BM223" s="196" t="s">
        <v>336</v>
      </c>
    </row>
    <row r="224" spans="1:65" s="13" customFormat="1" ht="11.25">
      <c r="B224" s="213"/>
      <c r="C224" s="214"/>
      <c r="D224" s="200" t="s">
        <v>182</v>
      </c>
      <c r="E224" s="215" t="s">
        <v>1</v>
      </c>
      <c r="F224" s="216" t="s">
        <v>819</v>
      </c>
      <c r="G224" s="214"/>
      <c r="H224" s="215" t="s">
        <v>1</v>
      </c>
      <c r="I224" s="217"/>
      <c r="J224" s="214"/>
      <c r="K224" s="214"/>
      <c r="L224" s="218"/>
      <c r="M224" s="219"/>
      <c r="N224" s="220"/>
      <c r="O224" s="220"/>
      <c r="P224" s="220"/>
      <c r="Q224" s="220"/>
      <c r="R224" s="220"/>
      <c r="S224" s="220"/>
      <c r="T224" s="221"/>
      <c r="AT224" s="222" t="s">
        <v>182</v>
      </c>
      <c r="AU224" s="222" t="s">
        <v>84</v>
      </c>
      <c r="AV224" s="13" t="s">
        <v>82</v>
      </c>
      <c r="AW224" s="13" t="s">
        <v>31</v>
      </c>
      <c r="AX224" s="13" t="s">
        <v>75</v>
      </c>
      <c r="AY224" s="222" t="s">
        <v>175</v>
      </c>
    </row>
    <row r="225" spans="1:65" s="12" customFormat="1" ht="11.25">
      <c r="B225" s="198"/>
      <c r="C225" s="199"/>
      <c r="D225" s="200" t="s">
        <v>182</v>
      </c>
      <c r="E225" s="201" t="s">
        <v>1</v>
      </c>
      <c r="F225" s="202" t="s">
        <v>835</v>
      </c>
      <c r="G225" s="199"/>
      <c r="H225" s="203">
        <v>278</v>
      </c>
      <c r="I225" s="204"/>
      <c r="J225" s="199"/>
      <c r="K225" s="199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182</v>
      </c>
      <c r="AU225" s="209" t="s">
        <v>84</v>
      </c>
      <c r="AV225" s="12" t="s">
        <v>84</v>
      </c>
      <c r="AW225" s="12" t="s">
        <v>31</v>
      </c>
      <c r="AX225" s="12" t="s">
        <v>75</v>
      </c>
      <c r="AY225" s="209" t="s">
        <v>175</v>
      </c>
    </row>
    <row r="226" spans="1:65" s="14" customFormat="1" ht="11.25">
      <c r="B226" s="223"/>
      <c r="C226" s="224"/>
      <c r="D226" s="200" t="s">
        <v>182</v>
      </c>
      <c r="E226" s="225" t="s">
        <v>1</v>
      </c>
      <c r="F226" s="226" t="s">
        <v>253</v>
      </c>
      <c r="G226" s="224"/>
      <c r="H226" s="227">
        <v>278</v>
      </c>
      <c r="I226" s="228"/>
      <c r="J226" s="224"/>
      <c r="K226" s="224"/>
      <c r="L226" s="229"/>
      <c r="M226" s="230"/>
      <c r="N226" s="231"/>
      <c r="O226" s="231"/>
      <c r="P226" s="231"/>
      <c r="Q226" s="231"/>
      <c r="R226" s="231"/>
      <c r="S226" s="231"/>
      <c r="T226" s="232"/>
      <c r="AT226" s="233" t="s">
        <v>182</v>
      </c>
      <c r="AU226" s="233" t="s">
        <v>84</v>
      </c>
      <c r="AV226" s="14" t="s">
        <v>181</v>
      </c>
      <c r="AW226" s="14" t="s">
        <v>31</v>
      </c>
      <c r="AX226" s="14" t="s">
        <v>82</v>
      </c>
      <c r="AY226" s="233" t="s">
        <v>175</v>
      </c>
    </row>
    <row r="227" spans="1:65" s="2" customFormat="1" ht="33" customHeight="1">
      <c r="A227" s="34"/>
      <c r="B227" s="35"/>
      <c r="C227" s="239" t="s">
        <v>339</v>
      </c>
      <c r="D227" s="239" t="s">
        <v>377</v>
      </c>
      <c r="E227" s="240" t="s">
        <v>836</v>
      </c>
      <c r="F227" s="241" t="s">
        <v>427</v>
      </c>
      <c r="G227" s="242" t="s">
        <v>428</v>
      </c>
      <c r="H227" s="243">
        <v>0.09</v>
      </c>
      <c r="I227" s="244"/>
      <c r="J227" s="245">
        <f>ROUND(I227*H227,2)</f>
        <v>0</v>
      </c>
      <c r="K227" s="241" t="s">
        <v>1</v>
      </c>
      <c r="L227" s="39"/>
      <c r="M227" s="246" t="s">
        <v>1</v>
      </c>
      <c r="N227" s="247" t="s">
        <v>40</v>
      </c>
      <c r="O227" s="71"/>
      <c r="P227" s="194">
        <f>O227*H227</f>
        <v>0</v>
      </c>
      <c r="Q227" s="194">
        <v>0</v>
      </c>
      <c r="R227" s="194">
        <f>Q227*H227</f>
        <v>0</v>
      </c>
      <c r="S227" s="194">
        <v>0</v>
      </c>
      <c r="T227" s="19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6" t="s">
        <v>181</v>
      </c>
      <c r="AT227" s="196" t="s">
        <v>377</v>
      </c>
      <c r="AU227" s="196" t="s">
        <v>84</v>
      </c>
      <c r="AY227" s="17" t="s">
        <v>175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7" t="s">
        <v>82</v>
      </c>
      <c r="BK227" s="197">
        <f>ROUND(I227*H227,2)</f>
        <v>0</v>
      </c>
      <c r="BL227" s="17" t="s">
        <v>181</v>
      </c>
      <c r="BM227" s="196" t="s">
        <v>342</v>
      </c>
    </row>
    <row r="228" spans="1:65" s="13" customFormat="1" ht="11.25">
      <c r="B228" s="213"/>
      <c r="C228" s="214"/>
      <c r="D228" s="200" t="s">
        <v>182</v>
      </c>
      <c r="E228" s="215" t="s">
        <v>1</v>
      </c>
      <c r="F228" s="216" t="s">
        <v>429</v>
      </c>
      <c r="G228" s="214"/>
      <c r="H228" s="215" t="s">
        <v>1</v>
      </c>
      <c r="I228" s="217"/>
      <c r="J228" s="214"/>
      <c r="K228" s="214"/>
      <c r="L228" s="218"/>
      <c r="M228" s="219"/>
      <c r="N228" s="220"/>
      <c r="O228" s="220"/>
      <c r="P228" s="220"/>
      <c r="Q228" s="220"/>
      <c r="R228" s="220"/>
      <c r="S228" s="220"/>
      <c r="T228" s="221"/>
      <c r="AT228" s="222" t="s">
        <v>182</v>
      </c>
      <c r="AU228" s="222" t="s">
        <v>84</v>
      </c>
      <c r="AV228" s="13" t="s">
        <v>82</v>
      </c>
      <c r="AW228" s="13" t="s">
        <v>31</v>
      </c>
      <c r="AX228" s="13" t="s">
        <v>75</v>
      </c>
      <c r="AY228" s="222" t="s">
        <v>175</v>
      </c>
    </row>
    <row r="229" spans="1:65" s="12" customFormat="1" ht="11.25">
      <c r="B229" s="198"/>
      <c r="C229" s="199"/>
      <c r="D229" s="200" t="s">
        <v>182</v>
      </c>
      <c r="E229" s="201" t="s">
        <v>1</v>
      </c>
      <c r="F229" s="202" t="s">
        <v>837</v>
      </c>
      <c r="G229" s="199"/>
      <c r="H229" s="203">
        <v>0.09</v>
      </c>
      <c r="I229" s="204"/>
      <c r="J229" s="199"/>
      <c r="K229" s="199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182</v>
      </c>
      <c r="AU229" s="209" t="s">
        <v>84</v>
      </c>
      <c r="AV229" s="12" t="s">
        <v>84</v>
      </c>
      <c r="AW229" s="12" t="s">
        <v>31</v>
      </c>
      <c r="AX229" s="12" t="s">
        <v>75</v>
      </c>
      <c r="AY229" s="209" t="s">
        <v>175</v>
      </c>
    </row>
    <row r="230" spans="1:65" s="14" customFormat="1" ht="11.25">
      <c r="B230" s="223"/>
      <c r="C230" s="224"/>
      <c r="D230" s="200" t="s">
        <v>182</v>
      </c>
      <c r="E230" s="225" t="s">
        <v>1</v>
      </c>
      <c r="F230" s="226" t="s">
        <v>253</v>
      </c>
      <c r="G230" s="224"/>
      <c r="H230" s="227">
        <v>0.09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AT230" s="233" t="s">
        <v>182</v>
      </c>
      <c r="AU230" s="233" t="s">
        <v>84</v>
      </c>
      <c r="AV230" s="14" t="s">
        <v>181</v>
      </c>
      <c r="AW230" s="14" t="s">
        <v>31</v>
      </c>
      <c r="AX230" s="14" t="s">
        <v>82</v>
      </c>
      <c r="AY230" s="233" t="s">
        <v>175</v>
      </c>
    </row>
    <row r="231" spans="1:65" s="2" customFormat="1" ht="24.2" customHeight="1">
      <c r="A231" s="34"/>
      <c r="B231" s="35"/>
      <c r="C231" s="239" t="s">
        <v>231</v>
      </c>
      <c r="D231" s="239" t="s">
        <v>377</v>
      </c>
      <c r="E231" s="240" t="s">
        <v>838</v>
      </c>
      <c r="F231" s="241" t="s">
        <v>839</v>
      </c>
      <c r="G231" s="242" t="s">
        <v>315</v>
      </c>
      <c r="H231" s="243">
        <v>16.68</v>
      </c>
      <c r="I231" s="244"/>
      <c r="J231" s="245">
        <f>ROUND(I231*H231,2)</f>
        <v>0</v>
      </c>
      <c r="K231" s="241" t="s">
        <v>1</v>
      </c>
      <c r="L231" s="39"/>
      <c r="M231" s="246" t="s">
        <v>1</v>
      </c>
      <c r="N231" s="247" t="s">
        <v>40</v>
      </c>
      <c r="O231" s="71"/>
      <c r="P231" s="194">
        <f>O231*H231</f>
        <v>0</v>
      </c>
      <c r="Q231" s="194">
        <v>0</v>
      </c>
      <c r="R231" s="194">
        <f>Q231*H231</f>
        <v>0</v>
      </c>
      <c r="S231" s="194">
        <v>0</v>
      </c>
      <c r="T231" s="19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6" t="s">
        <v>181</v>
      </c>
      <c r="AT231" s="196" t="s">
        <v>377</v>
      </c>
      <c r="AU231" s="196" t="s">
        <v>84</v>
      </c>
      <c r="AY231" s="17" t="s">
        <v>175</v>
      </c>
      <c r="BE231" s="197">
        <f>IF(N231="základní",J231,0)</f>
        <v>0</v>
      </c>
      <c r="BF231" s="197">
        <f>IF(N231="snížená",J231,0)</f>
        <v>0</v>
      </c>
      <c r="BG231" s="197">
        <f>IF(N231="zákl. přenesená",J231,0)</f>
        <v>0</v>
      </c>
      <c r="BH231" s="197">
        <f>IF(N231="sníž. přenesená",J231,0)</f>
        <v>0</v>
      </c>
      <c r="BI231" s="197">
        <f>IF(N231="nulová",J231,0)</f>
        <v>0</v>
      </c>
      <c r="BJ231" s="17" t="s">
        <v>82</v>
      </c>
      <c r="BK231" s="197">
        <f>ROUND(I231*H231,2)</f>
        <v>0</v>
      </c>
      <c r="BL231" s="17" t="s">
        <v>181</v>
      </c>
      <c r="BM231" s="196" t="s">
        <v>348</v>
      </c>
    </row>
    <row r="232" spans="1:65" s="2" customFormat="1" ht="21.75" customHeight="1">
      <c r="A232" s="34"/>
      <c r="B232" s="35"/>
      <c r="C232" s="239" t="s">
        <v>349</v>
      </c>
      <c r="D232" s="239" t="s">
        <v>377</v>
      </c>
      <c r="E232" s="240" t="s">
        <v>418</v>
      </c>
      <c r="F232" s="241" t="s">
        <v>419</v>
      </c>
      <c r="G232" s="242" t="s">
        <v>315</v>
      </c>
      <c r="H232" s="243">
        <v>16.68</v>
      </c>
      <c r="I232" s="244"/>
      <c r="J232" s="245">
        <f>ROUND(I232*H232,2)</f>
        <v>0</v>
      </c>
      <c r="K232" s="241" t="s">
        <v>1</v>
      </c>
      <c r="L232" s="39"/>
      <c r="M232" s="246" t="s">
        <v>1</v>
      </c>
      <c r="N232" s="247" t="s">
        <v>40</v>
      </c>
      <c r="O232" s="71"/>
      <c r="P232" s="194">
        <f>O232*H232</f>
        <v>0</v>
      </c>
      <c r="Q232" s="194">
        <v>0</v>
      </c>
      <c r="R232" s="194">
        <f>Q232*H232</f>
        <v>0</v>
      </c>
      <c r="S232" s="194">
        <v>0</v>
      </c>
      <c r="T232" s="195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6" t="s">
        <v>181</v>
      </c>
      <c r="AT232" s="196" t="s">
        <v>377</v>
      </c>
      <c r="AU232" s="196" t="s">
        <v>84</v>
      </c>
      <c r="AY232" s="17" t="s">
        <v>175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7" t="s">
        <v>82</v>
      </c>
      <c r="BK232" s="197">
        <f>ROUND(I232*H232,2)</f>
        <v>0</v>
      </c>
      <c r="BL232" s="17" t="s">
        <v>181</v>
      </c>
      <c r="BM232" s="196" t="s">
        <v>352</v>
      </c>
    </row>
    <row r="233" spans="1:65" s="13" customFormat="1" ht="11.25">
      <c r="B233" s="213"/>
      <c r="C233" s="214"/>
      <c r="D233" s="200" t="s">
        <v>182</v>
      </c>
      <c r="E233" s="215" t="s">
        <v>1</v>
      </c>
      <c r="F233" s="216" t="s">
        <v>840</v>
      </c>
      <c r="G233" s="214"/>
      <c r="H233" s="215" t="s">
        <v>1</v>
      </c>
      <c r="I233" s="217"/>
      <c r="J233" s="214"/>
      <c r="K233" s="214"/>
      <c r="L233" s="218"/>
      <c r="M233" s="219"/>
      <c r="N233" s="220"/>
      <c r="O233" s="220"/>
      <c r="P233" s="220"/>
      <c r="Q233" s="220"/>
      <c r="R233" s="220"/>
      <c r="S233" s="220"/>
      <c r="T233" s="221"/>
      <c r="AT233" s="222" t="s">
        <v>182</v>
      </c>
      <c r="AU233" s="222" t="s">
        <v>84</v>
      </c>
      <c r="AV233" s="13" t="s">
        <v>82</v>
      </c>
      <c r="AW233" s="13" t="s">
        <v>31</v>
      </c>
      <c r="AX233" s="13" t="s">
        <v>75</v>
      </c>
      <c r="AY233" s="222" t="s">
        <v>175</v>
      </c>
    </row>
    <row r="234" spans="1:65" s="12" customFormat="1" ht="11.25">
      <c r="B234" s="198"/>
      <c r="C234" s="199"/>
      <c r="D234" s="200" t="s">
        <v>182</v>
      </c>
      <c r="E234" s="201" t="s">
        <v>1</v>
      </c>
      <c r="F234" s="202" t="s">
        <v>841</v>
      </c>
      <c r="G234" s="199"/>
      <c r="H234" s="203">
        <v>16.68</v>
      </c>
      <c r="I234" s="204"/>
      <c r="J234" s="199"/>
      <c r="K234" s="199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182</v>
      </c>
      <c r="AU234" s="209" t="s">
        <v>84</v>
      </c>
      <c r="AV234" s="12" t="s">
        <v>84</v>
      </c>
      <c r="AW234" s="12" t="s">
        <v>31</v>
      </c>
      <c r="AX234" s="12" t="s">
        <v>75</v>
      </c>
      <c r="AY234" s="209" t="s">
        <v>175</v>
      </c>
    </row>
    <row r="235" spans="1:65" s="14" customFormat="1" ht="11.25">
      <c r="B235" s="223"/>
      <c r="C235" s="224"/>
      <c r="D235" s="200" t="s">
        <v>182</v>
      </c>
      <c r="E235" s="225" t="s">
        <v>1</v>
      </c>
      <c r="F235" s="226" t="s">
        <v>253</v>
      </c>
      <c r="G235" s="224"/>
      <c r="H235" s="227">
        <v>16.68</v>
      </c>
      <c r="I235" s="228"/>
      <c r="J235" s="224"/>
      <c r="K235" s="224"/>
      <c r="L235" s="229"/>
      <c r="M235" s="230"/>
      <c r="N235" s="231"/>
      <c r="O235" s="231"/>
      <c r="P235" s="231"/>
      <c r="Q235" s="231"/>
      <c r="R235" s="231"/>
      <c r="S235" s="231"/>
      <c r="T235" s="232"/>
      <c r="AT235" s="233" t="s">
        <v>182</v>
      </c>
      <c r="AU235" s="233" t="s">
        <v>84</v>
      </c>
      <c r="AV235" s="14" t="s">
        <v>181</v>
      </c>
      <c r="AW235" s="14" t="s">
        <v>31</v>
      </c>
      <c r="AX235" s="14" t="s">
        <v>82</v>
      </c>
      <c r="AY235" s="233" t="s">
        <v>175</v>
      </c>
    </row>
    <row r="236" spans="1:65" s="11" customFormat="1" ht="22.9" customHeight="1">
      <c r="B236" s="170"/>
      <c r="C236" s="171"/>
      <c r="D236" s="172" t="s">
        <v>74</v>
      </c>
      <c r="E236" s="258" t="s">
        <v>290</v>
      </c>
      <c r="F236" s="258" t="s">
        <v>325</v>
      </c>
      <c r="G236" s="171"/>
      <c r="H236" s="171"/>
      <c r="I236" s="174"/>
      <c r="J236" s="259">
        <f>BK236</f>
        <v>0</v>
      </c>
      <c r="K236" s="171"/>
      <c r="L236" s="176"/>
      <c r="M236" s="177"/>
      <c r="N236" s="178"/>
      <c r="O236" s="178"/>
      <c r="P236" s="179">
        <f>SUM(P237:P252)</f>
        <v>0</v>
      </c>
      <c r="Q236" s="178"/>
      <c r="R236" s="179">
        <f>SUM(R237:R252)</f>
        <v>0</v>
      </c>
      <c r="S236" s="178"/>
      <c r="T236" s="180">
        <f>SUM(T237:T252)</f>
        <v>0</v>
      </c>
      <c r="AR236" s="181" t="s">
        <v>82</v>
      </c>
      <c r="AT236" s="182" t="s">
        <v>74</v>
      </c>
      <c r="AU236" s="182" t="s">
        <v>82</v>
      </c>
      <c r="AY236" s="181" t="s">
        <v>175</v>
      </c>
      <c r="BK236" s="183">
        <f>SUM(BK237:BK252)</f>
        <v>0</v>
      </c>
    </row>
    <row r="237" spans="1:65" s="2" customFormat="1" ht="24.2" customHeight="1">
      <c r="A237" s="34"/>
      <c r="B237" s="35"/>
      <c r="C237" s="239" t="s">
        <v>236</v>
      </c>
      <c r="D237" s="239" t="s">
        <v>377</v>
      </c>
      <c r="E237" s="240" t="s">
        <v>842</v>
      </c>
      <c r="F237" s="241" t="s">
        <v>843</v>
      </c>
      <c r="G237" s="242" t="s">
        <v>179</v>
      </c>
      <c r="H237" s="243">
        <v>1826</v>
      </c>
      <c r="I237" s="244"/>
      <c r="J237" s="245">
        <f>ROUND(I237*H237,2)</f>
        <v>0</v>
      </c>
      <c r="K237" s="241" t="s">
        <v>1</v>
      </c>
      <c r="L237" s="39"/>
      <c r="M237" s="246" t="s">
        <v>1</v>
      </c>
      <c r="N237" s="247" t="s">
        <v>40</v>
      </c>
      <c r="O237" s="71"/>
      <c r="P237" s="194">
        <f>O237*H237</f>
        <v>0</v>
      </c>
      <c r="Q237" s="194">
        <v>0</v>
      </c>
      <c r="R237" s="194">
        <f>Q237*H237</f>
        <v>0</v>
      </c>
      <c r="S237" s="194">
        <v>0</v>
      </c>
      <c r="T237" s="195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6" t="s">
        <v>181</v>
      </c>
      <c r="AT237" s="196" t="s">
        <v>377</v>
      </c>
      <c r="AU237" s="196" t="s">
        <v>84</v>
      </c>
      <c r="AY237" s="17" t="s">
        <v>175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7" t="s">
        <v>82</v>
      </c>
      <c r="BK237" s="197">
        <f>ROUND(I237*H237,2)</f>
        <v>0</v>
      </c>
      <c r="BL237" s="17" t="s">
        <v>181</v>
      </c>
      <c r="BM237" s="196" t="s">
        <v>355</v>
      </c>
    </row>
    <row r="238" spans="1:65" s="13" customFormat="1" ht="11.25">
      <c r="B238" s="213"/>
      <c r="C238" s="214"/>
      <c r="D238" s="200" t="s">
        <v>182</v>
      </c>
      <c r="E238" s="215" t="s">
        <v>1</v>
      </c>
      <c r="F238" s="216" t="s">
        <v>179</v>
      </c>
      <c r="G238" s="214"/>
      <c r="H238" s="215" t="s">
        <v>1</v>
      </c>
      <c r="I238" s="217"/>
      <c r="J238" s="214"/>
      <c r="K238" s="214"/>
      <c r="L238" s="218"/>
      <c r="M238" s="219"/>
      <c r="N238" s="220"/>
      <c r="O238" s="220"/>
      <c r="P238" s="220"/>
      <c r="Q238" s="220"/>
      <c r="R238" s="220"/>
      <c r="S238" s="220"/>
      <c r="T238" s="221"/>
      <c r="AT238" s="222" t="s">
        <v>182</v>
      </c>
      <c r="AU238" s="222" t="s">
        <v>84</v>
      </c>
      <c r="AV238" s="13" t="s">
        <v>82</v>
      </c>
      <c r="AW238" s="13" t="s">
        <v>31</v>
      </c>
      <c r="AX238" s="13" t="s">
        <v>75</v>
      </c>
      <c r="AY238" s="222" t="s">
        <v>175</v>
      </c>
    </row>
    <row r="239" spans="1:65" s="12" customFormat="1" ht="11.25">
      <c r="B239" s="198"/>
      <c r="C239" s="199"/>
      <c r="D239" s="200" t="s">
        <v>182</v>
      </c>
      <c r="E239" s="201" t="s">
        <v>1</v>
      </c>
      <c r="F239" s="202" t="s">
        <v>844</v>
      </c>
      <c r="G239" s="199"/>
      <c r="H239" s="203">
        <v>1826</v>
      </c>
      <c r="I239" s="204"/>
      <c r="J239" s="199"/>
      <c r="K239" s="199"/>
      <c r="L239" s="205"/>
      <c r="M239" s="206"/>
      <c r="N239" s="207"/>
      <c r="O239" s="207"/>
      <c r="P239" s="207"/>
      <c r="Q239" s="207"/>
      <c r="R239" s="207"/>
      <c r="S239" s="207"/>
      <c r="T239" s="208"/>
      <c r="AT239" s="209" t="s">
        <v>182</v>
      </c>
      <c r="AU239" s="209" t="s">
        <v>84</v>
      </c>
      <c r="AV239" s="12" t="s">
        <v>84</v>
      </c>
      <c r="AW239" s="12" t="s">
        <v>31</v>
      </c>
      <c r="AX239" s="12" t="s">
        <v>75</v>
      </c>
      <c r="AY239" s="209" t="s">
        <v>175</v>
      </c>
    </row>
    <row r="240" spans="1:65" s="14" customFormat="1" ht="11.25">
      <c r="B240" s="223"/>
      <c r="C240" s="224"/>
      <c r="D240" s="200" t="s">
        <v>182</v>
      </c>
      <c r="E240" s="225" t="s">
        <v>1</v>
      </c>
      <c r="F240" s="226" t="s">
        <v>253</v>
      </c>
      <c r="G240" s="224"/>
      <c r="H240" s="227">
        <v>1826</v>
      </c>
      <c r="I240" s="228"/>
      <c r="J240" s="224"/>
      <c r="K240" s="224"/>
      <c r="L240" s="229"/>
      <c r="M240" s="230"/>
      <c r="N240" s="231"/>
      <c r="O240" s="231"/>
      <c r="P240" s="231"/>
      <c r="Q240" s="231"/>
      <c r="R240" s="231"/>
      <c r="S240" s="231"/>
      <c r="T240" s="232"/>
      <c r="AT240" s="233" t="s">
        <v>182</v>
      </c>
      <c r="AU240" s="233" t="s">
        <v>84</v>
      </c>
      <c r="AV240" s="14" t="s">
        <v>181</v>
      </c>
      <c r="AW240" s="14" t="s">
        <v>31</v>
      </c>
      <c r="AX240" s="14" t="s">
        <v>82</v>
      </c>
      <c r="AY240" s="233" t="s">
        <v>175</v>
      </c>
    </row>
    <row r="241" spans="1:65" s="2" customFormat="1" ht="37.9" customHeight="1">
      <c r="A241" s="34"/>
      <c r="B241" s="35"/>
      <c r="C241" s="239" t="s">
        <v>356</v>
      </c>
      <c r="D241" s="239" t="s">
        <v>377</v>
      </c>
      <c r="E241" s="240" t="s">
        <v>817</v>
      </c>
      <c r="F241" s="241" t="s">
        <v>818</v>
      </c>
      <c r="G241" s="242" t="s">
        <v>283</v>
      </c>
      <c r="H241" s="243">
        <v>2300</v>
      </c>
      <c r="I241" s="244"/>
      <c r="J241" s="245">
        <f>ROUND(I241*H241,2)</f>
        <v>0</v>
      </c>
      <c r="K241" s="241" t="s">
        <v>1</v>
      </c>
      <c r="L241" s="39"/>
      <c r="M241" s="246" t="s">
        <v>1</v>
      </c>
      <c r="N241" s="247" t="s">
        <v>40</v>
      </c>
      <c r="O241" s="71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6" t="s">
        <v>181</v>
      </c>
      <c r="AT241" s="196" t="s">
        <v>377</v>
      </c>
      <c r="AU241" s="196" t="s">
        <v>84</v>
      </c>
      <c r="AY241" s="17" t="s">
        <v>175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7" t="s">
        <v>82</v>
      </c>
      <c r="BK241" s="197">
        <f>ROUND(I241*H241,2)</f>
        <v>0</v>
      </c>
      <c r="BL241" s="17" t="s">
        <v>181</v>
      </c>
      <c r="BM241" s="196" t="s">
        <v>359</v>
      </c>
    </row>
    <row r="242" spans="1:65" s="13" customFormat="1" ht="11.25">
      <c r="B242" s="213"/>
      <c r="C242" s="214"/>
      <c r="D242" s="200" t="s">
        <v>182</v>
      </c>
      <c r="E242" s="215" t="s">
        <v>1</v>
      </c>
      <c r="F242" s="216" t="s">
        <v>819</v>
      </c>
      <c r="G242" s="214"/>
      <c r="H242" s="215" t="s">
        <v>1</v>
      </c>
      <c r="I242" s="217"/>
      <c r="J242" s="214"/>
      <c r="K242" s="214"/>
      <c r="L242" s="218"/>
      <c r="M242" s="219"/>
      <c r="N242" s="220"/>
      <c r="O242" s="220"/>
      <c r="P242" s="220"/>
      <c r="Q242" s="220"/>
      <c r="R242" s="220"/>
      <c r="S242" s="220"/>
      <c r="T242" s="221"/>
      <c r="AT242" s="222" t="s">
        <v>182</v>
      </c>
      <c r="AU242" s="222" t="s">
        <v>84</v>
      </c>
      <c r="AV242" s="13" t="s">
        <v>82</v>
      </c>
      <c r="AW242" s="13" t="s">
        <v>31</v>
      </c>
      <c r="AX242" s="13" t="s">
        <v>75</v>
      </c>
      <c r="AY242" s="222" t="s">
        <v>175</v>
      </c>
    </row>
    <row r="243" spans="1:65" s="12" customFormat="1" ht="11.25">
      <c r="B243" s="198"/>
      <c r="C243" s="199"/>
      <c r="D243" s="200" t="s">
        <v>182</v>
      </c>
      <c r="E243" s="201" t="s">
        <v>1</v>
      </c>
      <c r="F243" s="202" t="s">
        <v>845</v>
      </c>
      <c r="G243" s="199"/>
      <c r="H243" s="203">
        <v>2300</v>
      </c>
      <c r="I243" s="204"/>
      <c r="J243" s="199"/>
      <c r="K243" s="199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182</v>
      </c>
      <c r="AU243" s="209" t="s">
        <v>84</v>
      </c>
      <c r="AV243" s="12" t="s">
        <v>84</v>
      </c>
      <c r="AW243" s="12" t="s">
        <v>31</v>
      </c>
      <c r="AX243" s="12" t="s">
        <v>75</v>
      </c>
      <c r="AY243" s="209" t="s">
        <v>175</v>
      </c>
    </row>
    <row r="244" spans="1:65" s="14" customFormat="1" ht="11.25">
      <c r="B244" s="223"/>
      <c r="C244" s="224"/>
      <c r="D244" s="200" t="s">
        <v>182</v>
      </c>
      <c r="E244" s="225" t="s">
        <v>1</v>
      </c>
      <c r="F244" s="226" t="s">
        <v>253</v>
      </c>
      <c r="G244" s="224"/>
      <c r="H244" s="227">
        <v>2300</v>
      </c>
      <c r="I244" s="228"/>
      <c r="J244" s="224"/>
      <c r="K244" s="224"/>
      <c r="L244" s="229"/>
      <c r="M244" s="230"/>
      <c r="N244" s="231"/>
      <c r="O244" s="231"/>
      <c r="P244" s="231"/>
      <c r="Q244" s="231"/>
      <c r="R244" s="231"/>
      <c r="S244" s="231"/>
      <c r="T244" s="232"/>
      <c r="AT244" s="233" t="s">
        <v>182</v>
      </c>
      <c r="AU244" s="233" t="s">
        <v>84</v>
      </c>
      <c r="AV244" s="14" t="s">
        <v>181</v>
      </c>
      <c r="AW244" s="14" t="s">
        <v>31</v>
      </c>
      <c r="AX244" s="14" t="s">
        <v>82</v>
      </c>
      <c r="AY244" s="233" t="s">
        <v>175</v>
      </c>
    </row>
    <row r="245" spans="1:65" s="2" customFormat="1" ht="24.2" customHeight="1">
      <c r="A245" s="34"/>
      <c r="B245" s="35"/>
      <c r="C245" s="239" t="s">
        <v>299</v>
      </c>
      <c r="D245" s="239" t="s">
        <v>377</v>
      </c>
      <c r="E245" s="240" t="s">
        <v>846</v>
      </c>
      <c r="F245" s="241" t="s">
        <v>847</v>
      </c>
      <c r="G245" s="242" t="s">
        <v>315</v>
      </c>
      <c r="H245" s="243">
        <v>54.78</v>
      </c>
      <c r="I245" s="244"/>
      <c r="J245" s="245">
        <f>ROUND(I245*H245,2)</f>
        <v>0</v>
      </c>
      <c r="K245" s="241" t="s">
        <v>1</v>
      </c>
      <c r="L245" s="39"/>
      <c r="M245" s="246" t="s">
        <v>1</v>
      </c>
      <c r="N245" s="247" t="s">
        <v>40</v>
      </c>
      <c r="O245" s="71"/>
      <c r="P245" s="194">
        <f>O245*H245</f>
        <v>0</v>
      </c>
      <c r="Q245" s="194">
        <v>0</v>
      </c>
      <c r="R245" s="194">
        <f>Q245*H245</f>
        <v>0</v>
      </c>
      <c r="S245" s="194">
        <v>0</v>
      </c>
      <c r="T245" s="195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6" t="s">
        <v>181</v>
      </c>
      <c r="AT245" s="196" t="s">
        <v>377</v>
      </c>
      <c r="AU245" s="196" t="s">
        <v>84</v>
      </c>
      <c r="AY245" s="17" t="s">
        <v>175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7" t="s">
        <v>82</v>
      </c>
      <c r="BK245" s="197">
        <f>ROUND(I245*H245,2)</f>
        <v>0</v>
      </c>
      <c r="BL245" s="17" t="s">
        <v>181</v>
      </c>
      <c r="BM245" s="196" t="s">
        <v>363</v>
      </c>
    </row>
    <row r="246" spans="1:65" s="13" customFormat="1" ht="11.25">
      <c r="B246" s="213"/>
      <c r="C246" s="214"/>
      <c r="D246" s="200" t="s">
        <v>182</v>
      </c>
      <c r="E246" s="215" t="s">
        <v>1</v>
      </c>
      <c r="F246" s="216" t="s">
        <v>824</v>
      </c>
      <c r="G246" s="214"/>
      <c r="H246" s="215" t="s">
        <v>1</v>
      </c>
      <c r="I246" s="217"/>
      <c r="J246" s="214"/>
      <c r="K246" s="214"/>
      <c r="L246" s="218"/>
      <c r="M246" s="219"/>
      <c r="N246" s="220"/>
      <c r="O246" s="220"/>
      <c r="P246" s="220"/>
      <c r="Q246" s="220"/>
      <c r="R246" s="220"/>
      <c r="S246" s="220"/>
      <c r="T246" s="221"/>
      <c r="AT246" s="222" t="s">
        <v>182</v>
      </c>
      <c r="AU246" s="222" t="s">
        <v>84</v>
      </c>
      <c r="AV246" s="13" t="s">
        <v>82</v>
      </c>
      <c r="AW246" s="13" t="s">
        <v>31</v>
      </c>
      <c r="AX246" s="13" t="s">
        <v>75</v>
      </c>
      <c r="AY246" s="222" t="s">
        <v>175</v>
      </c>
    </row>
    <row r="247" spans="1:65" s="12" customFormat="1" ht="11.25">
      <c r="B247" s="198"/>
      <c r="C247" s="199"/>
      <c r="D247" s="200" t="s">
        <v>182</v>
      </c>
      <c r="E247" s="201" t="s">
        <v>1</v>
      </c>
      <c r="F247" s="202" t="s">
        <v>848</v>
      </c>
      <c r="G247" s="199"/>
      <c r="H247" s="203">
        <v>54.78</v>
      </c>
      <c r="I247" s="204"/>
      <c r="J247" s="199"/>
      <c r="K247" s="199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182</v>
      </c>
      <c r="AU247" s="209" t="s">
        <v>84</v>
      </c>
      <c r="AV247" s="12" t="s">
        <v>84</v>
      </c>
      <c r="AW247" s="12" t="s">
        <v>31</v>
      </c>
      <c r="AX247" s="12" t="s">
        <v>75</v>
      </c>
      <c r="AY247" s="209" t="s">
        <v>175</v>
      </c>
    </row>
    <row r="248" spans="1:65" s="14" customFormat="1" ht="11.25">
      <c r="B248" s="223"/>
      <c r="C248" s="224"/>
      <c r="D248" s="200" t="s">
        <v>182</v>
      </c>
      <c r="E248" s="225" t="s">
        <v>1</v>
      </c>
      <c r="F248" s="226" t="s">
        <v>253</v>
      </c>
      <c r="G248" s="224"/>
      <c r="H248" s="227">
        <v>54.78</v>
      </c>
      <c r="I248" s="228"/>
      <c r="J248" s="224"/>
      <c r="K248" s="224"/>
      <c r="L248" s="229"/>
      <c r="M248" s="230"/>
      <c r="N248" s="231"/>
      <c r="O248" s="231"/>
      <c r="P248" s="231"/>
      <c r="Q248" s="231"/>
      <c r="R248" s="231"/>
      <c r="S248" s="231"/>
      <c r="T248" s="232"/>
      <c r="AT248" s="233" t="s">
        <v>182</v>
      </c>
      <c r="AU248" s="233" t="s">
        <v>84</v>
      </c>
      <c r="AV248" s="14" t="s">
        <v>181</v>
      </c>
      <c r="AW248" s="14" t="s">
        <v>31</v>
      </c>
      <c r="AX248" s="14" t="s">
        <v>82</v>
      </c>
      <c r="AY248" s="233" t="s">
        <v>175</v>
      </c>
    </row>
    <row r="249" spans="1:65" s="2" customFormat="1" ht="21.75" customHeight="1">
      <c r="A249" s="34"/>
      <c r="B249" s="35"/>
      <c r="C249" s="239" t="s">
        <v>366</v>
      </c>
      <c r="D249" s="239" t="s">
        <v>377</v>
      </c>
      <c r="E249" s="240" t="s">
        <v>418</v>
      </c>
      <c r="F249" s="241" t="s">
        <v>419</v>
      </c>
      <c r="G249" s="242" t="s">
        <v>315</v>
      </c>
      <c r="H249" s="243">
        <v>54.78</v>
      </c>
      <c r="I249" s="244"/>
      <c r="J249" s="245">
        <f>ROUND(I249*H249,2)</f>
        <v>0</v>
      </c>
      <c r="K249" s="241" t="s">
        <v>1</v>
      </c>
      <c r="L249" s="39"/>
      <c r="M249" s="246" t="s">
        <v>1</v>
      </c>
      <c r="N249" s="247" t="s">
        <v>40</v>
      </c>
      <c r="O249" s="71"/>
      <c r="P249" s="194">
        <f>O249*H249</f>
        <v>0</v>
      </c>
      <c r="Q249" s="194">
        <v>0</v>
      </c>
      <c r="R249" s="194">
        <f>Q249*H249</f>
        <v>0</v>
      </c>
      <c r="S249" s="194">
        <v>0</v>
      </c>
      <c r="T249" s="195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6" t="s">
        <v>181</v>
      </c>
      <c r="AT249" s="196" t="s">
        <v>377</v>
      </c>
      <c r="AU249" s="196" t="s">
        <v>84</v>
      </c>
      <c r="AY249" s="17" t="s">
        <v>175</v>
      </c>
      <c r="BE249" s="197">
        <f>IF(N249="základní",J249,0)</f>
        <v>0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17" t="s">
        <v>82</v>
      </c>
      <c r="BK249" s="197">
        <f>ROUND(I249*H249,2)</f>
        <v>0</v>
      </c>
      <c r="BL249" s="17" t="s">
        <v>181</v>
      </c>
      <c r="BM249" s="196" t="s">
        <v>369</v>
      </c>
    </row>
    <row r="250" spans="1:65" s="13" customFormat="1" ht="11.25">
      <c r="B250" s="213"/>
      <c r="C250" s="214"/>
      <c r="D250" s="200" t="s">
        <v>182</v>
      </c>
      <c r="E250" s="215" t="s">
        <v>1</v>
      </c>
      <c r="F250" s="216" t="s">
        <v>824</v>
      </c>
      <c r="G250" s="214"/>
      <c r="H250" s="215" t="s">
        <v>1</v>
      </c>
      <c r="I250" s="217"/>
      <c r="J250" s="214"/>
      <c r="K250" s="214"/>
      <c r="L250" s="218"/>
      <c r="M250" s="219"/>
      <c r="N250" s="220"/>
      <c r="O250" s="220"/>
      <c r="P250" s="220"/>
      <c r="Q250" s="220"/>
      <c r="R250" s="220"/>
      <c r="S250" s="220"/>
      <c r="T250" s="221"/>
      <c r="AT250" s="222" t="s">
        <v>182</v>
      </c>
      <c r="AU250" s="222" t="s">
        <v>84</v>
      </c>
      <c r="AV250" s="13" t="s">
        <v>82</v>
      </c>
      <c r="AW250" s="13" t="s">
        <v>31</v>
      </c>
      <c r="AX250" s="13" t="s">
        <v>75</v>
      </c>
      <c r="AY250" s="222" t="s">
        <v>175</v>
      </c>
    </row>
    <row r="251" spans="1:65" s="12" customFormat="1" ht="11.25">
      <c r="B251" s="198"/>
      <c r="C251" s="199"/>
      <c r="D251" s="200" t="s">
        <v>182</v>
      </c>
      <c r="E251" s="201" t="s">
        <v>1</v>
      </c>
      <c r="F251" s="202" t="s">
        <v>848</v>
      </c>
      <c r="G251" s="199"/>
      <c r="H251" s="203">
        <v>54.78</v>
      </c>
      <c r="I251" s="204"/>
      <c r="J251" s="199"/>
      <c r="K251" s="199"/>
      <c r="L251" s="205"/>
      <c r="M251" s="206"/>
      <c r="N251" s="207"/>
      <c r="O251" s="207"/>
      <c r="P251" s="207"/>
      <c r="Q251" s="207"/>
      <c r="R251" s="207"/>
      <c r="S251" s="207"/>
      <c r="T251" s="208"/>
      <c r="AT251" s="209" t="s">
        <v>182</v>
      </c>
      <c r="AU251" s="209" t="s">
        <v>84</v>
      </c>
      <c r="AV251" s="12" t="s">
        <v>84</v>
      </c>
      <c r="AW251" s="12" t="s">
        <v>31</v>
      </c>
      <c r="AX251" s="12" t="s">
        <v>75</v>
      </c>
      <c r="AY251" s="209" t="s">
        <v>175</v>
      </c>
    </row>
    <row r="252" spans="1:65" s="14" customFormat="1" ht="11.25">
      <c r="B252" s="223"/>
      <c r="C252" s="224"/>
      <c r="D252" s="200" t="s">
        <v>182</v>
      </c>
      <c r="E252" s="225" t="s">
        <v>1</v>
      </c>
      <c r="F252" s="226" t="s">
        <v>253</v>
      </c>
      <c r="G252" s="224"/>
      <c r="H252" s="227">
        <v>54.78</v>
      </c>
      <c r="I252" s="228"/>
      <c r="J252" s="224"/>
      <c r="K252" s="224"/>
      <c r="L252" s="229"/>
      <c r="M252" s="250"/>
      <c r="N252" s="251"/>
      <c r="O252" s="251"/>
      <c r="P252" s="251"/>
      <c r="Q252" s="251"/>
      <c r="R252" s="251"/>
      <c r="S252" s="251"/>
      <c r="T252" s="252"/>
      <c r="AT252" s="233" t="s">
        <v>182</v>
      </c>
      <c r="AU252" s="233" t="s">
        <v>84</v>
      </c>
      <c r="AV252" s="14" t="s">
        <v>181</v>
      </c>
      <c r="AW252" s="14" t="s">
        <v>31</v>
      </c>
      <c r="AX252" s="14" t="s">
        <v>82</v>
      </c>
      <c r="AY252" s="233" t="s">
        <v>175</v>
      </c>
    </row>
    <row r="253" spans="1:65" s="2" customFormat="1" ht="6.95" customHeight="1">
      <c r="A253" s="34"/>
      <c r="B253" s="54"/>
      <c r="C253" s="55"/>
      <c r="D253" s="55"/>
      <c r="E253" s="55"/>
      <c r="F253" s="55"/>
      <c r="G253" s="55"/>
      <c r="H253" s="55"/>
      <c r="I253" s="55"/>
      <c r="J253" s="55"/>
      <c r="K253" s="55"/>
      <c r="L253" s="39"/>
      <c r="M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</row>
  </sheetData>
  <sheetProtection algorithmName="SHA-512" hashValue="+MCi597BdCjUwBcpFn2/X4tRXzbDbJlr9cZarkJcJdUm3pB7bGEkgbZGjjaNeBBFA6NDX2QNgNFlIt2jeow2nA==" saltValue="a0cMSxEeOstUbB5llRHc/+6LRTt6xeyRNg9Zww2Jls3pcVLc2T80JkguEK4SctNC3x+Pe6BftSsdGs93zydhWw==" spinCount="100000" sheet="1" objects="1" scenarios="1" formatColumns="0" formatRows="0" autoFilter="0"/>
  <autoFilter ref="C130:K252" xr:uid="{00000000-0009-0000-0000-00000F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2:BM25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144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145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306" t="str">
        <f>'Rekapitulace stavby'!K6</f>
        <v>R 198 – IP1a, IP1b, IP2 a IP3 v k. ú. Černožice n. Labem - Sadové úpravy</v>
      </c>
      <c r="F7" s="307"/>
      <c r="G7" s="307"/>
      <c r="H7" s="307"/>
      <c r="L7" s="20"/>
    </row>
    <row r="8" spans="1:46" s="1" customFormat="1" ht="12" customHeight="1">
      <c r="B8" s="20"/>
      <c r="D8" s="119" t="s">
        <v>146</v>
      </c>
      <c r="L8" s="20"/>
    </row>
    <row r="9" spans="1:46" s="2" customFormat="1" ht="16.5" customHeight="1">
      <c r="A9" s="34"/>
      <c r="B9" s="39"/>
      <c r="C9" s="34"/>
      <c r="D9" s="34"/>
      <c r="E9" s="306" t="s">
        <v>771</v>
      </c>
      <c r="F9" s="309"/>
      <c r="G9" s="309"/>
      <c r="H9" s="30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148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850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09" t="s">
        <v>1</v>
      </c>
      <c r="G13" s="34"/>
      <c r="H13" s="34"/>
      <c r="I13" s="119" t="s">
        <v>19</v>
      </c>
      <c r="J13" s="109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09" t="s">
        <v>26</v>
      </c>
      <c r="G14" s="34"/>
      <c r="H14" s="34"/>
      <c r="I14" s="119" t="s">
        <v>22</v>
      </c>
      <c r="J14" s="121" t="str">
        <f>'Rekapitulace stavby'!AN8</f>
        <v>26. 9. 2024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09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9" t="str">
        <f>IF('Rekapitulace stavby'!E11="","",'Rekapitulace stavby'!E11)</f>
        <v xml:space="preserve"> </v>
      </c>
      <c r="F17" s="34"/>
      <c r="G17" s="34"/>
      <c r="H17" s="34"/>
      <c r="I17" s="119" t="s">
        <v>27</v>
      </c>
      <c r="J17" s="109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stavby'!E14</f>
        <v>Vyplň údaj</v>
      </c>
      <c r="F20" s="312"/>
      <c r="G20" s="312"/>
      <c r="H20" s="312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09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9" t="str">
        <f>IF('Rekapitulace stavby'!E17="","",'Rekapitulace stavby'!E17)</f>
        <v xml:space="preserve"> </v>
      </c>
      <c r="F23" s="34"/>
      <c r="G23" s="34"/>
      <c r="H23" s="34"/>
      <c r="I23" s="119" t="s">
        <v>27</v>
      </c>
      <c r="J23" s="109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32</v>
      </c>
      <c r="E25" s="34"/>
      <c r="F25" s="34"/>
      <c r="G25" s="34"/>
      <c r="H25" s="34"/>
      <c r="I25" s="119" t="s">
        <v>25</v>
      </c>
      <c r="J25" s="109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9" t="str">
        <f>IF('Rekapitulace stavby'!E20="","",'Rekapitulace stavby'!E20)</f>
        <v xml:space="preserve"> </v>
      </c>
      <c r="F26" s="34"/>
      <c r="G26" s="34"/>
      <c r="H26" s="34"/>
      <c r="I26" s="119" t="s">
        <v>27</v>
      </c>
      <c r="J26" s="109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33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2"/>
      <c r="B29" s="123"/>
      <c r="C29" s="122"/>
      <c r="D29" s="122"/>
      <c r="E29" s="313" t="s">
        <v>1</v>
      </c>
      <c r="F29" s="313"/>
      <c r="G29" s="313"/>
      <c r="H29" s="313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5"/>
      <c r="E31" s="125"/>
      <c r="F31" s="125"/>
      <c r="G31" s="125"/>
      <c r="H31" s="125"/>
      <c r="I31" s="125"/>
      <c r="J31" s="125"/>
      <c r="K31" s="125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6" t="s">
        <v>35</v>
      </c>
      <c r="E32" s="34"/>
      <c r="F32" s="34"/>
      <c r="G32" s="34"/>
      <c r="H32" s="34"/>
      <c r="I32" s="34"/>
      <c r="J32" s="127">
        <f>ROUND(J131,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8" t="s">
        <v>37</v>
      </c>
      <c r="G34" s="34"/>
      <c r="H34" s="34"/>
      <c r="I34" s="128" t="s">
        <v>36</v>
      </c>
      <c r="J34" s="128" t="s">
        <v>38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0" t="s">
        <v>39</v>
      </c>
      <c r="E35" s="119" t="s">
        <v>40</v>
      </c>
      <c r="F35" s="129">
        <f>ROUND((SUM(BE131:BE252)),  2)</f>
        <v>0</v>
      </c>
      <c r="G35" s="34"/>
      <c r="H35" s="34"/>
      <c r="I35" s="130">
        <v>0.21</v>
      </c>
      <c r="J35" s="129">
        <f>ROUND(((SUM(BE131:BE252))*I35),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41</v>
      </c>
      <c r="F36" s="129">
        <f>ROUND((SUM(BF131:BF252)),  2)</f>
        <v>0</v>
      </c>
      <c r="G36" s="34"/>
      <c r="H36" s="34"/>
      <c r="I36" s="130">
        <v>0.12</v>
      </c>
      <c r="J36" s="129">
        <f>ROUND(((SUM(BF131:BF252))*I36),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42</v>
      </c>
      <c r="F37" s="129">
        <f>ROUND((SUM(BG131:BG252)),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43</v>
      </c>
      <c r="F38" s="129">
        <f>ROUND((SUM(BH131:BH252)),  2)</f>
        <v>0</v>
      </c>
      <c r="G38" s="34"/>
      <c r="H38" s="34"/>
      <c r="I38" s="130">
        <v>0.12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44</v>
      </c>
      <c r="F39" s="129">
        <f>ROUND((SUM(BI131:BI252)),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45</v>
      </c>
      <c r="E41" s="133"/>
      <c r="F41" s="133"/>
      <c r="G41" s="134" t="s">
        <v>46</v>
      </c>
      <c r="H41" s="135" t="s">
        <v>47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152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customHeight="1">
      <c r="A85" s="34"/>
      <c r="B85" s="35"/>
      <c r="C85" s="36"/>
      <c r="D85" s="36"/>
      <c r="E85" s="314" t="str">
        <f>E7</f>
        <v>R 198 – IP1a, IP1b, IP2 a IP3 v k. ú. Černožice n. Labem - Sadové úpravy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146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4" t="s">
        <v>771</v>
      </c>
      <c r="F87" s="317"/>
      <c r="G87" s="317"/>
      <c r="H87" s="31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148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0" t="str">
        <f>E11</f>
        <v>SO–07 - Násl. péče 3. VEG</v>
      </c>
      <c r="F89" s="317"/>
      <c r="G89" s="317"/>
      <c r="H89" s="31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 t="str">
        <f>IF(J14="","",J14)</f>
        <v>26. 9. 2024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29" t="s">
        <v>30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32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153</v>
      </c>
      <c r="D96" s="150"/>
      <c r="E96" s="150"/>
      <c r="F96" s="150"/>
      <c r="G96" s="150"/>
      <c r="H96" s="150"/>
      <c r="I96" s="150"/>
      <c r="J96" s="151" t="s">
        <v>154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155</v>
      </c>
      <c r="D98" s="36"/>
      <c r="E98" s="36"/>
      <c r="F98" s="36"/>
      <c r="G98" s="36"/>
      <c r="H98" s="36"/>
      <c r="I98" s="36"/>
      <c r="J98" s="84">
        <f>J131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156</v>
      </c>
    </row>
    <row r="99" spans="1:47" s="9" customFormat="1" ht="24.95" customHeight="1">
      <c r="B99" s="153"/>
      <c r="C99" s="154"/>
      <c r="D99" s="155" t="s">
        <v>773</v>
      </c>
      <c r="E99" s="156"/>
      <c r="F99" s="156"/>
      <c r="G99" s="156"/>
      <c r="H99" s="156"/>
      <c r="I99" s="156"/>
      <c r="J99" s="157">
        <f>J132</f>
        <v>0</v>
      </c>
      <c r="K99" s="154"/>
      <c r="L99" s="158"/>
    </row>
    <row r="100" spans="1:47" s="15" customFormat="1" ht="19.899999999999999" customHeight="1">
      <c r="B100" s="253"/>
      <c r="C100" s="103"/>
      <c r="D100" s="254" t="s">
        <v>774</v>
      </c>
      <c r="E100" s="255"/>
      <c r="F100" s="255"/>
      <c r="G100" s="255"/>
      <c r="H100" s="255"/>
      <c r="I100" s="255"/>
      <c r="J100" s="256">
        <f>J133</f>
        <v>0</v>
      </c>
      <c r="K100" s="103"/>
      <c r="L100" s="257"/>
    </row>
    <row r="101" spans="1:47" s="15" customFormat="1" ht="19.899999999999999" customHeight="1">
      <c r="B101" s="253"/>
      <c r="C101" s="103"/>
      <c r="D101" s="254" t="s">
        <v>775</v>
      </c>
      <c r="E101" s="255"/>
      <c r="F101" s="255"/>
      <c r="G101" s="255"/>
      <c r="H101" s="255"/>
      <c r="I101" s="255"/>
      <c r="J101" s="256">
        <f>J142</f>
        <v>0</v>
      </c>
      <c r="K101" s="103"/>
      <c r="L101" s="257"/>
    </row>
    <row r="102" spans="1:47" s="15" customFormat="1" ht="19.899999999999999" customHeight="1">
      <c r="B102" s="253"/>
      <c r="C102" s="103"/>
      <c r="D102" s="254" t="s">
        <v>776</v>
      </c>
      <c r="E102" s="255"/>
      <c r="F102" s="255"/>
      <c r="G102" s="255"/>
      <c r="H102" s="255"/>
      <c r="I102" s="255"/>
      <c r="J102" s="256">
        <f>J147</f>
        <v>0</v>
      </c>
      <c r="K102" s="103"/>
      <c r="L102" s="257"/>
    </row>
    <row r="103" spans="1:47" s="15" customFormat="1" ht="19.899999999999999" customHeight="1">
      <c r="B103" s="253"/>
      <c r="C103" s="103"/>
      <c r="D103" s="254" t="s">
        <v>777</v>
      </c>
      <c r="E103" s="255"/>
      <c r="F103" s="255"/>
      <c r="G103" s="255"/>
      <c r="H103" s="255"/>
      <c r="I103" s="255"/>
      <c r="J103" s="256">
        <f>J153</f>
        <v>0</v>
      </c>
      <c r="K103" s="103"/>
      <c r="L103" s="257"/>
    </row>
    <row r="104" spans="1:47" s="9" customFormat="1" ht="24.95" customHeight="1">
      <c r="B104" s="153"/>
      <c r="C104" s="154"/>
      <c r="D104" s="155" t="s">
        <v>778</v>
      </c>
      <c r="E104" s="156"/>
      <c r="F104" s="156"/>
      <c r="G104" s="156"/>
      <c r="H104" s="156"/>
      <c r="I104" s="156"/>
      <c r="J104" s="157">
        <f>J158</f>
        <v>0</v>
      </c>
      <c r="K104" s="154"/>
      <c r="L104" s="158"/>
    </row>
    <row r="105" spans="1:47" s="15" customFormat="1" ht="19.899999999999999" customHeight="1">
      <c r="B105" s="253"/>
      <c r="C105" s="103"/>
      <c r="D105" s="254" t="s">
        <v>779</v>
      </c>
      <c r="E105" s="255"/>
      <c r="F105" s="255"/>
      <c r="G105" s="255"/>
      <c r="H105" s="255"/>
      <c r="I105" s="255"/>
      <c r="J105" s="256">
        <f>J159</f>
        <v>0</v>
      </c>
      <c r="K105" s="103"/>
      <c r="L105" s="257"/>
    </row>
    <row r="106" spans="1:47" s="15" customFormat="1" ht="19.899999999999999" customHeight="1">
      <c r="B106" s="253"/>
      <c r="C106" s="103"/>
      <c r="D106" s="254" t="s">
        <v>774</v>
      </c>
      <c r="E106" s="255"/>
      <c r="F106" s="255"/>
      <c r="G106" s="255"/>
      <c r="H106" s="255"/>
      <c r="I106" s="255"/>
      <c r="J106" s="256">
        <f>J164</f>
        <v>0</v>
      </c>
      <c r="K106" s="103"/>
      <c r="L106" s="257"/>
    </row>
    <row r="107" spans="1:47" s="15" customFormat="1" ht="19.899999999999999" customHeight="1">
      <c r="B107" s="253"/>
      <c r="C107" s="103"/>
      <c r="D107" s="254" t="s">
        <v>775</v>
      </c>
      <c r="E107" s="255"/>
      <c r="F107" s="255"/>
      <c r="G107" s="255"/>
      <c r="H107" s="255"/>
      <c r="I107" s="255"/>
      <c r="J107" s="256">
        <f>J193</f>
        <v>0</v>
      </c>
      <c r="K107" s="103"/>
      <c r="L107" s="257"/>
    </row>
    <row r="108" spans="1:47" s="15" customFormat="1" ht="19.899999999999999" customHeight="1">
      <c r="B108" s="253"/>
      <c r="C108" s="103"/>
      <c r="D108" s="254" t="s">
        <v>776</v>
      </c>
      <c r="E108" s="255"/>
      <c r="F108" s="255"/>
      <c r="G108" s="255"/>
      <c r="H108" s="255"/>
      <c r="I108" s="255"/>
      <c r="J108" s="256">
        <f>J210</f>
        <v>0</v>
      </c>
      <c r="K108" s="103"/>
      <c r="L108" s="257"/>
    </row>
    <row r="109" spans="1:47" s="15" customFormat="1" ht="19.899999999999999" customHeight="1">
      <c r="B109" s="253"/>
      <c r="C109" s="103"/>
      <c r="D109" s="254" t="s">
        <v>777</v>
      </c>
      <c r="E109" s="255"/>
      <c r="F109" s="255"/>
      <c r="G109" s="255"/>
      <c r="H109" s="255"/>
      <c r="I109" s="255"/>
      <c r="J109" s="256">
        <f>J236</f>
        <v>0</v>
      </c>
      <c r="K109" s="103"/>
      <c r="L109" s="257"/>
    </row>
    <row r="110" spans="1:47" s="2" customFormat="1" ht="21.7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pans="1:31" s="2" customFormat="1" ht="6.95" customHeight="1">
      <c r="A115" s="34"/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24.95" customHeight="1">
      <c r="A116" s="34"/>
      <c r="B116" s="35"/>
      <c r="C116" s="23" t="s">
        <v>160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2" customHeight="1">
      <c r="A118" s="34"/>
      <c r="B118" s="35"/>
      <c r="C118" s="29" t="s">
        <v>16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6.25" customHeight="1">
      <c r="A119" s="34"/>
      <c r="B119" s="35"/>
      <c r="C119" s="36"/>
      <c r="D119" s="36"/>
      <c r="E119" s="314" t="str">
        <f>E7</f>
        <v>R 198 – IP1a, IP1b, IP2 a IP3 v k. ú. Černožice n. Labem - Sadové úpravy</v>
      </c>
      <c r="F119" s="315"/>
      <c r="G119" s="315"/>
      <c r="H119" s="315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1" customFormat="1" ht="12" customHeight="1">
      <c r="B120" s="21"/>
      <c r="C120" s="29" t="s">
        <v>146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pans="1:31" s="2" customFormat="1" ht="16.5" customHeight="1">
      <c r="A121" s="34"/>
      <c r="B121" s="35"/>
      <c r="C121" s="36"/>
      <c r="D121" s="36"/>
      <c r="E121" s="314" t="s">
        <v>771</v>
      </c>
      <c r="F121" s="317"/>
      <c r="G121" s="317"/>
      <c r="H121" s="317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148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6"/>
      <c r="D123" s="36"/>
      <c r="E123" s="260" t="str">
        <f>E11</f>
        <v>SO–07 - Násl. péče 3. VEG</v>
      </c>
      <c r="F123" s="317"/>
      <c r="G123" s="317"/>
      <c r="H123" s="317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20</v>
      </c>
      <c r="D125" s="36"/>
      <c r="E125" s="36"/>
      <c r="F125" s="27" t="str">
        <f>F14</f>
        <v xml:space="preserve"> </v>
      </c>
      <c r="G125" s="36"/>
      <c r="H125" s="36"/>
      <c r="I125" s="29" t="s">
        <v>22</v>
      </c>
      <c r="J125" s="66" t="str">
        <f>IF(J14="","",J14)</f>
        <v>26. 9. 2024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24</v>
      </c>
      <c r="D127" s="36"/>
      <c r="E127" s="36"/>
      <c r="F127" s="27" t="str">
        <f>E17</f>
        <v xml:space="preserve"> </v>
      </c>
      <c r="G127" s="36"/>
      <c r="H127" s="36"/>
      <c r="I127" s="29" t="s">
        <v>30</v>
      </c>
      <c r="J127" s="32" t="str">
        <f>E23</f>
        <v xml:space="preserve"> 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28</v>
      </c>
      <c r="D128" s="36"/>
      <c r="E128" s="36"/>
      <c r="F128" s="27" t="str">
        <f>IF(E20="","",E20)</f>
        <v>Vyplň údaj</v>
      </c>
      <c r="G128" s="36"/>
      <c r="H128" s="36"/>
      <c r="I128" s="29" t="s">
        <v>32</v>
      </c>
      <c r="J128" s="32" t="str">
        <f>E26</f>
        <v xml:space="preserve"> 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0" customFormat="1" ht="29.25" customHeight="1">
      <c r="A130" s="159"/>
      <c r="B130" s="160"/>
      <c r="C130" s="161" t="s">
        <v>161</v>
      </c>
      <c r="D130" s="162" t="s">
        <v>60</v>
      </c>
      <c r="E130" s="162" t="s">
        <v>56</v>
      </c>
      <c r="F130" s="162" t="s">
        <v>57</v>
      </c>
      <c r="G130" s="162" t="s">
        <v>162</v>
      </c>
      <c r="H130" s="162" t="s">
        <v>163</v>
      </c>
      <c r="I130" s="162" t="s">
        <v>164</v>
      </c>
      <c r="J130" s="162" t="s">
        <v>154</v>
      </c>
      <c r="K130" s="163" t="s">
        <v>165</v>
      </c>
      <c r="L130" s="164"/>
      <c r="M130" s="75" t="s">
        <v>1</v>
      </c>
      <c r="N130" s="76" t="s">
        <v>39</v>
      </c>
      <c r="O130" s="76" t="s">
        <v>166</v>
      </c>
      <c r="P130" s="76" t="s">
        <v>167</v>
      </c>
      <c r="Q130" s="76" t="s">
        <v>168</v>
      </c>
      <c r="R130" s="76" t="s">
        <v>169</v>
      </c>
      <c r="S130" s="76" t="s">
        <v>170</v>
      </c>
      <c r="T130" s="77" t="s">
        <v>171</v>
      </c>
      <c r="U130" s="159"/>
      <c r="V130" s="159"/>
      <c r="W130" s="159"/>
      <c r="X130" s="159"/>
      <c r="Y130" s="159"/>
      <c r="Z130" s="159"/>
      <c r="AA130" s="159"/>
      <c r="AB130" s="159"/>
      <c r="AC130" s="159"/>
      <c r="AD130" s="159"/>
      <c r="AE130" s="159"/>
    </row>
    <row r="131" spans="1:65" s="2" customFormat="1" ht="22.9" customHeight="1">
      <c r="A131" s="34"/>
      <c r="B131" s="35"/>
      <c r="C131" s="82" t="s">
        <v>172</v>
      </c>
      <c r="D131" s="36"/>
      <c r="E131" s="36"/>
      <c r="F131" s="36"/>
      <c r="G131" s="36"/>
      <c r="H131" s="36"/>
      <c r="I131" s="36"/>
      <c r="J131" s="165">
        <f>BK131</f>
        <v>0</v>
      </c>
      <c r="K131" s="36"/>
      <c r="L131" s="39"/>
      <c r="M131" s="78"/>
      <c r="N131" s="166"/>
      <c r="O131" s="79"/>
      <c r="P131" s="167">
        <f>P132+P158</f>
        <v>0</v>
      </c>
      <c r="Q131" s="79"/>
      <c r="R131" s="167">
        <f>R132+R158</f>
        <v>0</v>
      </c>
      <c r="S131" s="79"/>
      <c r="T131" s="168">
        <f>T132+T158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74</v>
      </c>
      <c r="AU131" s="17" t="s">
        <v>156</v>
      </c>
      <c r="BK131" s="169">
        <f>BK132+BK158</f>
        <v>0</v>
      </c>
    </row>
    <row r="132" spans="1:65" s="11" customFormat="1" ht="25.9" customHeight="1">
      <c r="B132" s="170"/>
      <c r="C132" s="171"/>
      <c r="D132" s="172" t="s">
        <v>74</v>
      </c>
      <c r="E132" s="173" t="s">
        <v>780</v>
      </c>
      <c r="F132" s="173" t="s">
        <v>781</v>
      </c>
      <c r="G132" s="171"/>
      <c r="H132" s="171"/>
      <c r="I132" s="174"/>
      <c r="J132" s="175">
        <f>BK132</f>
        <v>0</v>
      </c>
      <c r="K132" s="171"/>
      <c r="L132" s="176"/>
      <c r="M132" s="177"/>
      <c r="N132" s="178"/>
      <c r="O132" s="178"/>
      <c r="P132" s="179">
        <f>P133+P142+P147+P153</f>
        <v>0</v>
      </c>
      <c r="Q132" s="178"/>
      <c r="R132" s="179">
        <f>R133+R142+R147+R153</f>
        <v>0</v>
      </c>
      <c r="S132" s="178"/>
      <c r="T132" s="180">
        <f>T133+T142+T147+T153</f>
        <v>0</v>
      </c>
      <c r="AR132" s="181" t="s">
        <v>82</v>
      </c>
      <c r="AT132" s="182" t="s">
        <v>74</v>
      </c>
      <c r="AU132" s="182" t="s">
        <v>75</v>
      </c>
      <c r="AY132" s="181" t="s">
        <v>175</v>
      </c>
      <c r="BK132" s="183">
        <f>BK133+BK142+BK147+BK153</f>
        <v>0</v>
      </c>
    </row>
    <row r="133" spans="1:65" s="11" customFormat="1" ht="22.9" customHeight="1">
      <c r="B133" s="170"/>
      <c r="C133" s="171"/>
      <c r="D133" s="172" t="s">
        <v>74</v>
      </c>
      <c r="E133" s="258" t="s">
        <v>173</v>
      </c>
      <c r="F133" s="258" t="s">
        <v>262</v>
      </c>
      <c r="G133" s="171"/>
      <c r="H133" s="171"/>
      <c r="I133" s="174"/>
      <c r="J133" s="259">
        <f>BK133</f>
        <v>0</v>
      </c>
      <c r="K133" s="171"/>
      <c r="L133" s="176"/>
      <c r="M133" s="177"/>
      <c r="N133" s="178"/>
      <c r="O133" s="178"/>
      <c r="P133" s="179">
        <f>SUM(P134:P141)</f>
        <v>0</v>
      </c>
      <c r="Q133" s="178"/>
      <c r="R133" s="179">
        <f>SUM(R134:R141)</f>
        <v>0</v>
      </c>
      <c r="S133" s="178"/>
      <c r="T133" s="180">
        <f>SUM(T134:T141)</f>
        <v>0</v>
      </c>
      <c r="AR133" s="181" t="s">
        <v>82</v>
      </c>
      <c r="AT133" s="182" t="s">
        <v>74</v>
      </c>
      <c r="AU133" s="182" t="s">
        <v>82</v>
      </c>
      <c r="AY133" s="181" t="s">
        <v>175</v>
      </c>
      <c r="BK133" s="183">
        <f>SUM(BK134:BK141)</f>
        <v>0</v>
      </c>
    </row>
    <row r="134" spans="1:65" s="2" customFormat="1" ht="21.75" customHeight="1">
      <c r="A134" s="34"/>
      <c r="B134" s="35"/>
      <c r="C134" s="184" t="s">
        <v>82</v>
      </c>
      <c r="D134" s="184" t="s">
        <v>176</v>
      </c>
      <c r="E134" s="185" t="s">
        <v>782</v>
      </c>
      <c r="F134" s="186" t="s">
        <v>783</v>
      </c>
      <c r="G134" s="187" t="s">
        <v>250</v>
      </c>
      <c r="H134" s="188">
        <v>18000</v>
      </c>
      <c r="I134" s="189"/>
      <c r="J134" s="190">
        <f>ROUND(I134*H134,2)</f>
        <v>0</v>
      </c>
      <c r="K134" s="186" t="s">
        <v>1</v>
      </c>
      <c r="L134" s="191"/>
      <c r="M134" s="192" t="s">
        <v>1</v>
      </c>
      <c r="N134" s="193" t="s">
        <v>40</v>
      </c>
      <c r="O134" s="71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180</v>
      </c>
      <c r="AT134" s="196" t="s">
        <v>176</v>
      </c>
      <c r="AU134" s="196" t="s">
        <v>84</v>
      </c>
      <c r="AY134" s="17" t="s">
        <v>175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82</v>
      </c>
      <c r="BK134" s="197">
        <f>ROUND(I134*H134,2)</f>
        <v>0</v>
      </c>
      <c r="BL134" s="17" t="s">
        <v>181</v>
      </c>
      <c r="BM134" s="196" t="s">
        <v>784</v>
      </c>
    </row>
    <row r="135" spans="1:65" s="13" customFormat="1" ht="11.25">
      <c r="B135" s="213"/>
      <c r="C135" s="214"/>
      <c r="D135" s="200" t="s">
        <v>182</v>
      </c>
      <c r="E135" s="215" t="s">
        <v>1</v>
      </c>
      <c r="F135" s="216" t="s">
        <v>785</v>
      </c>
      <c r="G135" s="214"/>
      <c r="H135" s="215" t="s">
        <v>1</v>
      </c>
      <c r="I135" s="217"/>
      <c r="J135" s="214"/>
      <c r="K135" s="214"/>
      <c r="L135" s="218"/>
      <c r="M135" s="219"/>
      <c r="N135" s="220"/>
      <c r="O135" s="220"/>
      <c r="P135" s="220"/>
      <c r="Q135" s="220"/>
      <c r="R135" s="220"/>
      <c r="S135" s="220"/>
      <c r="T135" s="221"/>
      <c r="AT135" s="222" t="s">
        <v>182</v>
      </c>
      <c r="AU135" s="222" t="s">
        <v>84</v>
      </c>
      <c r="AV135" s="13" t="s">
        <v>82</v>
      </c>
      <c r="AW135" s="13" t="s">
        <v>31</v>
      </c>
      <c r="AX135" s="13" t="s">
        <v>75</v>
      </c>
      <c r="AY135" s="222" t="s">
        <v>175</v>
      </c>
    </row>
    <row r="136" spans="1:65" s="12" customFormat="1" ht="11.25">
      <c r="B136" s="198"/>
      <c r="C136" s="199"/>
      <c r="D136" s="200" t="s">
        <v>182</v>
      </c>
      <c r="E136" s="201" t="s">
        <v>1</v>
      </c>
      <c r="F136" s="202" t="s">
        <v>786</v>
      </c>
      <c r="G136" s="199"/>
      <c r="H136" s="203">
        <v>18000</v>
      </c>
      <c r="I136" s="204"/>
      <c r="J136" s="199"/>
      <c r="K136" s="199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182</v>
      </c>
      <c r="AU136" s="209" t="s">
        <v>84</v>
      </c>
      <c r="AV136" s="12" t="s">
        <v>84</v>
      </c>
      <c r="AW136" s="12" t="s">
        <v>31</v>
      </c>
      <c r="AX136" s="12" t="s">
        <v>75</v>
      </c>
      <c r="AY136" s="209" t="s">
        <v>175</v>
      </c>
    </row>
    <row r="137" spans="1:65" s="14" customFormat="1" ht="11.25">
      <c r="B137" s="223"/>
      <c r="C137" s="224"/>
      <c r="D137" s="200" t="s">
        <v>182</v>
      </c>
      <c r="E137" s="225" t="s">
        <v>1</v>
      </c>
      <c r="F137" s="226" t="s">
        <v>253</v>
      </c>
      <c r="G137" s="224"/>
      <c r="H137" s="227">
        <v>18000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AT137" s="233" t="s">
        <v>182</v>
      </c>
      <c r="AU137" s="233" t="s">
        <v>84</v>
      </c>
      <c r="AV137" s="14" t="s">
        <v>181</v>
      </c>
      <c r="AW137" s="14" t="s">
        <v>31</v>
      </c>
      <c r="AX137" s="14" t="s">
        <v>82</v>
      </c>
      <c r="AY137" s="233" t="s">
        <v>175</v>
      </c>
    </row>
    <row r="138" spans="1:65" s="2" customFormat="1" ht="24.2" customHeight="1">
      <c r="A138" s="34"/>
      <c r="B138" s="35"/>
      <c r="C138" s="184" t="s">
        <v>84</v>
      </c>
      <c r="D138" s="184" t="s">
        <v>176</v>
      </c>
      <c r="E138" s="185" t="s">
        <v>787</v>
      </c>
      <c r="F138" s="186" t="s">
        <v>788</v>
      </c>
      <c r="G138" s="187" t="s">
        <v>259</v>
      </c>
      <c r="H138" s="188">
        <v>9.6000000000000002E-2</v>
      </c>
      <c r="I138" s="189"/>
      <c r="J138" s="190">
        <f>ROUND(I138*H138,2)</f>
        <v>0</v>
      </c>
      <c r="K138" s="186" t="s">
        <v>1</v>
      </c>
      <c r="L138" s="191"/>
      <c r="M138" s="192" t="s">
        <v>1</v>
      </c>
      <c r="N138" s="193" t="s">
        <v>40</v>
      </c>
      <c r="O138" s="71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6" t="s">
        <v>180</v>
      </c>
      <c r="AT138" s="196" t="s">
        <v>176</v>
      </c>
      <c r="AU138" s="196" t="s">
        <v>84</v>
      </c>
      <c r="AY138" s="17" t="s">
        <v>175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7" t="s">
        <v>82</v>
      </c>
      <c r="BK138" s="197">
        <f>ROUND(I138*H138,2)</f>
        <v>0</v>
      </c>
      <c r="BL138" s="17" t="s">
        <v>181</v>
      </c>
      <c r="BM138" s="196" t="s">
        <v>789</v>
      </c>
    </row>
    <row r="139" spans="1:65" s="13" customFormat="1" ht="11.25">
      <c r="B139" s="213"/>
      <c r="C139" s="214"/>
      <c r="D139" s="200" t="s">
        <v>182</v>
      </c>
      <c r="E139" s="215" t="s">
        <v>1</v>
      </c>
      <c r="F139" s="216" t="s">
        <v>265</v>
      </c>
      <c r="G139" s="214"/>
      <c r="H139" s="215" t="s">
        <v>1</v>
      </c>
      <c r="I139" s="217"/>
      <c r="J139" s="214"/>
      <c r="K139" s="214"/>
      <c r="L139" s="218"/>
      <c r="M139" s="219"/>
      <c r="N139" s="220"/>
      <c r="O139" s="220"/>
      <c r="P139" s="220"/>
      <c r="Q139" s="220"/>
      <c r="R139" s="220"/>
      <c r="S139" s="220"/>
      <c r="T139" s="221"/>
      <c r="AT139" s="222" t="s">
        <v>182</v>
      </c>
      <c r="AU139" s="222" t="s">
        <v>84</v>
      </c>
      <c r="AV139" s="13" t="s">
        <v>82</v>
      </c>
      <c r="AW139" s="13" t="s">
        <v>31</v>
      </c>
      <c r="AX139" s="13" t="s">
        <v>75</v>
      </c>
      <c r="AY139" s="222" t="s">
        <v>175</v>
      </c>
    </row>
    <row r="140" spans="1:65" s="12" customFormat="1" ht="11.25">
      <c r="B140" s="198"/>
      <c r="C140" s="199"/>
      <c r="D140" s="200" t="s">
        <v>182</v>
      </c>
      <c r="E140" s="201" t="s">
        <v>1</v>
      </c>
      <c r="F140" s="202" t="s">
        <v>790</v>
      </c>
      <c r="G140" s="199"/>
      <c r="H140" s="203">
        <v>9.6000000000000002E-2</v>
      </c>
      <c r="I140" s="204"/>
      <c r="J140" s="199"/>
      <c r="K140" s="199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182</v>
      </c>
      <c r="AU140" s="209" t="s">
        <v>84</v>
      </c>
      <c r="AV140" s="12" t="s">
        <v>84</v>
      </c>
      <c r="AW140" s="12" t="s">
        <v>31</v>
      </c>
      <c r="AX140" s="12" t="s">
        <v>75</v>
      </c>
      <c r="AY140" s="209" t="s">
        <v>175</v>
      </c>
    </row>
    <row r="141" spans="1:65" s="14" customFormat="1" ht="11.25">
      <c r="B141" s="223"/>
      <c r="C141" s="224"/>
      <c r="D141" s="200" t="s">
        <v>182</v>
      </c>
      <c r="E141" s="225" t="s">
        <v>1</v>
      </c>
      <c r="F141" s="226" t="s">
        <v>253</v>
      </c>
      <c r="G141" s="224"/>
      <c r="H141" s="227">
        <v>9.6000000000000002E-2</v>
      </c>
      <c r="I141" s="228"/>
      <c r="J141" s="224"/>
      <c r="K141" s="224"/>
      <c r="L141" s="229"/>
      <c r="M141" s="230"/>
      <c r="N141" s="231"/>
      <c r="O141" s="231"/>
      <c r="P141" s="231"/>
      <c r="Q141" s="231"/>
      <c r="R141" s="231"/>
      <c r="S141" s="231"/>
      <c r="T141" s="232"/>
      <c r="AT141" s="233" t="s">
        <v>182</v>
      </c>
      <c r="AU141" s="233" t="s">
        <v>84</v>
      </c>
      <c r="AV141" s="14" t="s">
        <v>181</v>
      </c>
      <c r="AW141" s="14" t="s">
        <v>31</v>
      </c>
      <c r="AX141" s="14" t="s">
        <v>82</v>
      </c>
      <c r="AY141" s="233" t="s">
        <v>175</v>
      </c>
    </row>
    <row r="142" spans="1:65" s="11" customFormat="1" ht="22.9" customHeight="1">
      <c r="B142" s="170"/>
      <c r="C142" s="171"/>
      <c r="D142" s="172" t="s">
        <v>74</v>
      </c>
      <c r="E142" s="258" t="s">
        <v>187</v>
      </c>
      <c r="F142" s="258" t="s">
        <v>702</v>
      </c>
      <c r="G142" s="171"/>
      <c r="H142" s="171"/>
      <c r="I142" s="174"/>
      <c r="J142" s="259">
        <f>BK142</f>
        <v>0</v>
      </c>
      <c r="K142" s="171"/>
      <c r="L142" s="176"/>
      <c r="M142" s="177"/>
      <c r="N142" s="178"/>
      <c r="O142" s="178"/>
      <c r="P142" s="179">
        <f>SUM(P143:P146)</f>
        <v>0</v>
      </c>
      <c r="Q142" s="178"/>
      <c r="R142" s="179">
        <f>SUM(R143:R146)</f>
        <v>0</v>
      </c>
      <c r="S142" s="178"/>
      <c r="T142" s="180">
        <f>SUM(T143:T146)</f>
        <v>0</v>
      </c>
      <c r="AR142" s="181" t="s">
        <v>82</v>
      </c>
      <c r="AT142" s="182" t="s">
        <v>74</v>
      </c>
      <c r="AU142" s="182" t="s">
        <v>82</v>
      </c>
      <c r="AY142" s="181" t="s">
        <v>175</v>
      </c>
      <c r="BK142" s="183">
        <f>SUM(BK143:BK146)</f>
        <v>0</v>
      </c>
    </row>
    <row r="143" spans="1:65" s="2" customFormat="1" ht="21.75" customHeight="1">
      <c r="A143" s="34"/>
      <c r="B143" s="35"/>
      <c r="C143" s="184" t="s">
        <v>92</v>
      </c>
      <c r="D143" s="184" t="s">
        <v>176</v>
      </c>
      <c r="E143" s="185" t="s">
        <v>791</v>
      </c>
      <c r="F143" s="186" t="s">
        <v>792</v>
      </c>
      <c r="G143" s="187" t="s">
        <v>250</v>
      </c>
      <c r="H143" s="188">
        <v>3840</v>
      </c>
      <c r="I143" s="189"/>
      <c r="J143" s="190">
        <f>ROUND(I143*H143,2)</f>
        <v>0</v>
      </c>
      <c r="K143" s="186" t="s">
        <v>1</v>
      </c>
      <c r="L143" s="191"/>
      <c r="M143" s="192" t="s">
        <v>1</v>
      </c>
      <c r="N143" s="193" t="s">
        <v>40</v>
      </c>
      <c r="O143" s="71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6" t="s">
        <v>180</v>
      </c>
      <c r="AT143" s="196" t="s">
        <v>176</v>
      </c>
      <c r="AU143" s="196" t="s">
        <v>84</v>
      </c>
      <c r="AY143" s="17" t="s">
        <v>175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7" t="s">
        <v>82</v>
      </c>
      <c r="BK143" s="197">
        <f>ROUND(I143*H143,2)</f>
        <v>0</v>
      </c>
      <c r="BL143" s="17" t="s">
        <v>181</v>
      </c>
      <c r="BM143" s="196" t="s">
        <v>793</v>
      </c>
    </row>
    <row r="144" spans="1:65" s="13" customFormat="1" ht="11.25">
      <c r="B144" s="213"/>
      <c r="C144" s="214"/>
      <c r="D144" s="200" t="s">
        <v>182</v>
      </c>
      <c r="E144" s="215" t="s">
        <v>1</v>
      </c>
      <c r="F144" s="216" t="s">
        <v>785</v>
      </c>
      <c r="G144" s="214"/>
      <c r="H144" s="215" t="s">
        <v>1</v>
      </c>
      <c r="I144" s="217"/>
      <c r="J144" s="214"/>
      <c r="K144" s="214"/>
      <c r="L144" s="218"/>
      <c r="M144" s="219"/>
      <c r="N144" s="220"/>
      <c r="O144" s="220"/>
      <c r="P144" s="220"/>
      <c r="Q144" s="220"/>
      <c r="R144" s="220"/>
      <c r="S144" s="220"/>
      <c r="T144" s="221"/>
      <c r="AT144" s="222" t="s">
        <v>182</v>
      </c>
      <c r="AU144" s="222" t="s">
        <v>84</v>
      </c>
      <c r="AV144" s="13" t="s">
        <v>82</v>
      </c>
      <c r="AW144" s="13" t="s">
        <v>31</v>
      </c>
      <c r="AX144" s="13" t="s">
        <v>75</v>
      </c>
      <c r="AY144" s="222" t="s">
        <v>175</v>
      </c>
    </row>
    <row r="145" spans="1:65" s="12" customFormat="1" ht="11.25">
      <c r="B145" s="198"/>
      <c r="C145" s="199"/>
      <c r="D145" s="200" t="s">
        <v>182</v>
      </c>
      <c r="E145" s="201" t="s">
        <v>1</v>
      </c>
      <c r="F145" s="202" t="s">
        <v>794</v>
      </c>
      <c r="G145" s="199"/>
      <c r="H145" s="203">
        <v>3840</v>
      </c>
      <c r="I145" s="204"/>
      <c r="J145" s="199"/>
      <c r="K145" s="199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182</v>
      </c>
      <c r="AU145" s="209" t="s">
        <v>84</v>
      </c>
      <c r="AV145" s="12" t="s">
        <v>84</v>
      </c>
      <c r="AW145" s="12" t="s">
        <v>31</v>
      </c>
      <c r="AX145" s="12" t="s">
        <v>75</v>
      </c>
      <c r="AY145" s="209" t="s">
        <v>175</v>
      </c>
    </row>
    <row r="146" spans="1:65" s="14" customFormat="1" ht="11.25">
      <c r="B146" s="223"/>
      <c r="C146" s="224"/>
      <c r="D146" s="200" t="s">
        <v>182</v>
      </c>
      <c r="E146" s="225" t="s">
        <v>1</v>
      </c>
      <c r="F146" s="226" t="s">
        <v>253</v>
      </c>
      <c r="G146" s="224"/>
      <c r="H146" s="227">
        <v>3840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AT146" s="233" t="s">
        <v>182</v>
      </c>
      <c r="AU146" s="233" t="s">
        <v>84</v>
      </c>
      <c r="AV146" s="14" t="s">
        <v>181</v>
      </c>
      <c r="AW146" s="14" t="s">
        <v>31</v>
      </c>
      <c r="AX146" s="14" t="s">
        <v>82</v>
      </c>
      <c r="AY146" s="233" t="s">
        <v>175</v>
      </c>
    </row>
    <row r="147" spans="1:65" s="11" customFormat="1" ht="22.9" customHeight="1">
      <c r="B147" s="170"/>
      <c r="C147" s="171"/>
      <c r="D147" s="172" t="s">
        <v>74</v>
      </c>
      <c r="E147" s="258" t="s">
        <v>201</v>
      </c>
      <c r="F147" s="258" t="s">
        <v>291</v>
      </c>
      <c r="G147" s="171"/>
      <c r="H147" s="171"/>
      <c r="I147" s="174"/>
      <c r="J147" s="259">
        <f>BK147</f>
        <v>0</v>
      </c>
      <c r="K147" s="171"/>
      <c r="L147" s="176"/>
      <c r="M147" s="177"/>
      <c r="N147" s="178"/>
      <c r="O147" s="178"/>
      <c r="P147" s="179">
        <f>SUM(P148:P152)</f>
        <v>0</v>
      </c>
      <c r="Q147" s="178"/>
      <c r="R147" s="179">
        <f>SUM(R148:R152)</f>
        <v>0</v>
      </c>
      <c r="S147" s="178"/>
      <c r="T147" s="180">
        <f>SUM(T148:T152)</f>
        <v>0</v>
      </c>
      <c r="AR147" s="181" t="s">
        <v>82</v>
      </c>
      <c r="AT147" s="182" t="s">
        <v>74</v>
      </c>
      <c r="AU147" s="182" t="s">
        <v>82</v>
      </c>
      <c r="AY147" s="181" t="s">
        <v>175</v>
      </c>
      <c r="BK147" s="183">
        <f>SUM(BK148:BK152)</f>
        <v>0</v>
      </c>
    </row>
    <row r="148" spans="1:65" s="2" customFormat="1" ht="24.2" customHeight="1">
      <c r="A148" s="34"/>
      <c r="B148" s="35"/>
      <c r="C148" s="184" t="s">
        <v>181</v>
      </c>
      <c r="D148" s="184" t="s">
        <v>176</v>
      </c>
      <c r="E148" s="185" t="s">
        <v>795</v>
      </c>
      <c r="F148" s="186" t="s">
        <v>796</v>
      </c>
      <c r="G148" s="187" t="s">
        <v>250</v>
      </c>
      <c r="H148" s="188">
        <v>16680</v>
      </c>
      <c r="I148" s="189"/>
      <c r="J148" s="190">
        <f>ROUND(I148*H148,2)</f>
        <v>0</v>
      </c>
      <c r="K148" s="186" t="s">
        <v>1</v>
      </c>
      <c r="L148" s="191"/>
      <c r="M148" s="192" t="s">
        <v>1</v>
      </c>
      <c r="N148" s="193" t="s">
        <v>40</v>
      </c>
      <c r="O148" s="71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6" t="s">
        <v>180</v>
      </c>
      <c r="AT148" s="196" t="s">
        <v>176</v>
      </c>
      <c r="AU148" s="196" t="s">
        <v>84</v>
      </c>
      <c r="AY148" s="17" t="s">
        <v>175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7" t="s">
        <v>82</v>
      </c>
      <c r="BK148" s="197">
        <f>ROUND(I148*H148,2)</f>
        <v>0</v>
      </c>
      <c r="BL148" s="17" t="s">
        <v>181</v>
      </c>
      <c r="BM148" s="196" t="s">
        <v>797</v>
      </c>
    </row>
    <row r="149" spans="1:65" s="13" customFormat="1" ht="11.25">
      <c r="B149" s="213"/>
      <c r="C149" s="214"/>
      <c r="D149" s="200" t="s">
        <v>182</v>
      </c>
      <c r="E149" s="215" t="s">
        <v>1</v>
      </c>
      <c r="F149" s="216" t="s">
        <v>785</v>
      </c>
      <c r="G149" s="214"/>
      <c r="H149" s="215" t="s">
        <v>1</v>
      </c>
      <c r="I149" s="217"/>
      <c r="J149" s="214"/>
      <c r="K149" s="214"/>
      <c r="L149" s="218"/>
      <c r="M149" s="219"/>
      <c r="N149" s="220"/>
      <c r="O149" s="220"/>
      <c r="P149" s="220"/>
      <c r="Q149" s="220"/>
      <c r="R149" s="220"/>
      <c r="S149" s="220"/>
      <c r="T149" s="221"/>
      <c r="AT149" s="222" t="s">
        <v>182</v>
      </c>
      <c r="AU149" s="222" t="s">
        <v>84</v>
      </c>
      <c r="AV149" s="13" t="s">
        <v>82</v>
      </c>
      <c r="AW149" s="13" t="s">
        <v>31</v>
      </c>
      <c r="AX149" s="13" t="s">
        <v>75</v>
      </c>
      <c r="AY149" s="222" t="s">
        <v>175</v>
      </c>
    </row>
    <row r="150" spans="1:65" s="12" customFormat="1" ht="11.25">
      <c r="B150" s="198"/>
      <c r="C150" s="199"/>
      <c r="D150" s="200" t="s">
        <v>182</v>
      </c>
      <c r="E150" s="201" t="s">
        <v>1</v>
      </c>
      <c r="F150" s="202" t="s">
        <v>798</v>
      </c>
      <c r="G150" s="199"/>
      <c r="H150" s="203">
        <v>16680</v>
      </c>
      <c r="I150" s="204"/>
      <c r="J150" s="199"/>
      <c r="K150" s="199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182</v>
      </c>
      <c r="AU150" s="209" t="s">
        <v>84</v>
      </c>
      <c r="AV150" s="12" t="s">
        <v>84</v>
      </c>
      <c r="AW150" s="12" t="s">
        <v>31</v>
      </c>
      <c r="AX150" s="12" t="s">
        <v>75</v>
      </c>
      <c r="AY150" s="209" t="s">
        <v>175</v>
      </c>
    </row>
    <row r="151" spans="1:65" s="14" customFormat="1" ht="11.25">
      <c r="B151" s="223"/>
      <c r="C151" s="224"/>
      <c r="D151" s="200" t="s">
        <v>182</v>
      </c>
      <c r="E151" s="225" t="s">
        <v>1</v>
      </c>
      <c r="F151" s="226" t="s">
        <v>253</v>
      </c>
      <c r="G151" s="224"/>
      <c r="H151" s="227">
        <v>16680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AT151" s="233" t="s">
        <v>182</v>
      </c>
      <c r="AU151" s="233" t="s">
        <v>84</v>
      </c>
      <c r="AV151" s="14" t="s">
        <v>181</v>
      </c>
      <c r="AW151" s="14" t="s">
        <v>31</v>
      </c>
      <c r="AX151" s="14" t="s">
        <v>82</v>
      </c>
      <c r="AY151" s="233" t="s">
        <v>175</v>
      </c>
    </row>
    <row r="152" spans="1:65" s="2" customFormat="1" ht="16.5" customHeight="1">
      <c r="A152" s="34"/>
      <c r="B152" s="35"/>
      <c r="C152" s="184" t="s">
        <v>196</v>
      </c>
      <c r="D152" s="184" t="s">
        <v>176</v>
      </c>
      <c r="E152" s="185" t="s">
        <v>799</v>
      </c>
      <c r="F152" s="186" t="s">
        <v>310</v>
      </c>
      <c r="G152" s="187" t="s">
        <v>259</v>
      </c>
      <c r="H152" s="188">
        <v>1.006</v>
      </c>
      <c r="I152" s="189"/>
      <c r="J152" s="190">
        <f>ROUND(I152*H152,2)</f>
        <v>0</v>
      </c>
      <c r="K152" s="186" t="s">
        <v>1</v>
      </c>
      <c r="L152" s="191"/>
      <c r="M152" s="192" t="s">
        <v>1</v>
      </c>
      <c r="N152" s="193" t="s">
        <v>40</v>
      </c>
      <c r="O152" s="71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6" t="s">
        <v>180</v>
      </c>
      <c r="AT152" s="196" t="s">
        <v>176</v>
      </c>
      <c r="AU152" s="196" t="s">
        <v>84</v>
      </c>
      <c r="AY152" s="17" t="s">
        <v>175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82</v>
      </c>
      <c r="BK152" s="197">
        <f>ROUND(I152*H152,2)</f>
        <v>0</v>
      </c>
      <c r="BL152" s="17" t="s">
        <v>181</v>
      </c>
      <c r="BM152" s="196" t="s">
        <v>800</v>
      </c>
    </row>
    <row r="153" spans="1:65" s="11" customFormat="1" ht="22.9" customHeight="1">
      <c r="B153" s="170"/>
      <c r="C153" s="171"/>
      <c r="D153" s="172" t="s">
        <v>74</v>
      </c>
      <c r="E153" s="258" t="s">
        <v>290</v>
      </c>
      <c r="F153" s="258" t="s">
        <v>325</v>
      </c>
      <c r="G153" s="171"/>
      <c r="H153" s="171"/>
      <c r="I153" s="174"/>
      <c r="J153" s="259">
        <f>BK153</f>
        <v>0</v>
      </c>
      <c r="K153" s="171"/>
      <c r="L153" s="176"/>
      <c r="M153" s="177"/>
      <c r="N153" s="178"/>
      <c r="O153" s="178"/>
      <c r="P153" s="179">
        <f>SUM(P154:P157)</f>
        <v>0</v>
      </c>
      <c r="Q153" s="178"/>
      <c r="R153" s="179">
        <f>SUM(R154:R157)</f>
        <v>0</v>
      </c>
      <c r="S153" s="178"/>
      <c r="T153" s="180">
        <f>SUM(T154:T157)</f>
        <v>0</v>
      </c>
      <c r="AR153" s="181" t="s">
        <v>82</v>
      </c>
      <c r="AT153" s="182" t="s">
        <v>74</v>
      </c>
      <c r="AU153" s="182" t="s">
        <v>82</v>
      </c>
      <c r="AY153" s="181" t="s">
        <v>175</v>
      </c>
      <c r="BK153" s="183">
        <f>SUM(BK154:BK157)</f>
        <v>0</v>
      </c>
    </row>
    <row r="154" spans="1:65" s="2" customFormat="1" ht="24.2" customHeight="1">
      <c r="A154" s="34"/>
      <c r="B154" s="35"/>
      <c r="C154" s="184" t="s">
        <v>191</v>
      </c>
      <c r="D154" s="184" t="s">
        <v>176</v>
      </c>
      <c r="E154" s="185" t="s">
        <v>801</v>
      </c>
      <c r="F154" s="186" t="s">
        <v>802</v>
      </c>
      <c r="G154" s="187" t="s">
        <v>250</v>
      </c>
      <c r="H154" s="188">
        <v>54780</v>
      </c>
      <c r="I154" s="189"/>
      <c r="J154" s="190">
        <f>ROUND(I154*H154,2)</f>
        <v>0</v>
      </c>
      <c r="K154" s="186" t="s">
        <v>1</v>
      </c>
      <c r="L154" s="191"/>
      <c r="M154" s="192" t="s">
        <v>1</v>
      </c>
      <c r="N154" s="193" t="s">
        <v>40</v>
      </c>
      <c r="O154" s="71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6" t="s">
        <v>180</v>
      </c>
      <c r="AT154" s="196" t="s">
        <v>176</v>
      </c>
      <c r="AU154" s="196" t="s">
        <v>84</v>
      </c>
      <c r="AY154" s="17" t="s">
        <v>175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82</v>
      </c>
      <c r="BK154" s="197">
        <f>ROUND(I154*H154,2)</f>
        <v>0</v>
      </c>
      <c r="BL154" s="17" t="s">
        <v>181</v>
      </c>
      <c r="BM154" s="196" t="s">
        <v>803</v>
      </c>
    </row>
    <row r="155" spans="1:65" s="13" customFormat="1" ht="11.25">
      <c r="B155" s="213"/>
      <c r="C155" s="214"/>
      <c r="D155" s="200" t="s">
        <v>182</v>
      </c>
      <c r="E155" s="215" t="s">
        <v>1</v>
      </c>
      <c r="F155" s="216" t="s">
        <v>785</v>
      </c>
      <c r="G155" s="214"/>
      <c r="H155" s="215" t="s">
        <v>1</v>
      </c>
      <c r="I155" s="217"/>
      <c r="J155" s="214"/>
      <c r="K155" s="214"/>
      <c r="L155" s="218"/>
      <c r="M155" s="219"/>
      <c r="N155" s="220"/>
      <c r="O155" s="220"/>
      <c r="P155" s="220"/>
      <c r="Q155" s="220"/>
      <c r="R155" s="220"/>
      <c r="S155" s="220"/>
      <c r="T155" s="221"/>
      <c r="AT155" s="222" t="s">
        <v>182</v>
      </c>
      <c r="AU155" s="222" t="s">
        <v>84</v>
      </c>
      <c r="AV155" s="13" t="s">
        <v>82</v>
      </c>
      <c r="AW155" s="13" t="s">
        <v>31</v>
      </c>
      <c r="AX155" s="13" t="s">
        <v>75</v>
      </c>
      <c r="AY155" s="222" t="s">
        <v>175</v>
      </c>
    </row>
    <row r="156" spans="1:65" s="12" customFormat="1" ht="11.25">
      <c r="B156" s="198"/>
      <c r="C156" s="199"/>
      <c r="D156" s="200" t="s">
        <v>182</v>
      </c>
      <c r="E156" s="201" t="s">
        <v>1</v>
      </c>
      <c r="F156" s="202" t="s">
        <v>804</v>
      </c>
      <c r="G156" s="199"/>
      <c r="H156" s="203">
        <v>54780</v>
      </c>
      <c r="I156" s="204"/>
      <c r="J156" s="199"/>
      <c r="K156" s="199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182</v>
      </c>
      <c r="AU156" s="209" t="s">
        <v>84</v>
      </c>
      <c r="AV156" s="12" t="s">
        <v>84</v>
      </c>
      <c r="AW156" s="12" t="s">
        <v>31</v>
      </c>
      <c r="AX156" s="12" t="s">
        <v>75</v>
      </c>
      <c r="AY156" s="209" t="s">
        <v>175</v>
      </c>
    </row>
    <row r="157" spans="1:65" s="14" customFormat="1" ht="11.25">
      <c r="B157" s="223"/>
      <c r="C157" s="224"/>
      <c r="D157" s="200" t="s">
        <v>182</v>
      </c>
      <c r="E157" s="225" t="s">
        <v>1</v>
      </c>
      <c r="F157" s="226" t="s">
        <v>253</v>
      </c>
      <c r="G157" s="224"/>
      <c r="H157" s="227">
        <v>54780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AT157" s="233" t="s">
        <v>182</v>
      </c>
      <c r="AU157" s="233" t="s">
        <v>84</v>
      </c>
      <c r="AV157" s="14" t="s">
        <v>181</v>
      </c>
      <c r="AW157" s="14" t="s">
        <v>31</v>
      </c>
      <c r="AX157" s="14" t="s">
        <v>82</v>
      </c>
      <c r="AY157" s="233" t="s">
        <v>175</v>
      </c>
    </row>
    <row r="158" spans="1:65" s="11" customFormat="1" ht="25.9" customHeight="1">
      <c r="B158" s="170"/>
      <c r="C158" s="171"/>
      <c r="D158" s="172" t="s">
        <v>74</v>
      </c>
      <c r="E158" s="173" t="s">
        <v>805</v>
      </c>
      <c r="F158" s="173" t="s">
        <v>806</v>
      </c>
      <c r="G158" s="171"/>
      <c r="H158" s="171"/>
      <c r="I158" s="174"/>
      <c r="J158" s="175">
        <f>BK158</f>
        <v>0</v>
      </c>
      <c r="K158" s="171"/>
      <c r="L158" s="176"/>
      <c r="M158" s="177"/>
      <c r="N158" s="178"/>
      <c r="O158" s="178"/>
      <c r="P158" s="179">
        <f>P159+P164+P193+P210+P236</f>
        <v>0</v>
      </c>
      <c r="Q158" s="178"/>
      <c r="R158" s="179">
        <f>R159+R164+R193+R210+R236</f>
        <v>0</v>
      </c>
      <c r="S158" s="178"/>
      <c r="T158" s="180">
        <f>T159+T164+T193+T210+T236</f>
        <v>0</v>
      </c>
      <c r="AR158" s="181" t="s">
        <v>82</v>
      </c>
      <c r="AT158" s="182" t="s">
        <v>74</v>
      </c>
      <c r="AU158" s="182" t="s">
        <v>75</v>
      </c>
      <c r="AY158" s="181" t="s">
        <v>175</v>
      </c>
      <c r="BK158" s="183">
        <f>BK159+BK164+BK193+BK210+BK236</f>
        <v>0</v>
      </c>
    </row>
    <row r="159" spans="1:65" s="11" customFormat="1" ht="22.9" customHeight="1">
      <c r="B159" s="170"/>
      <c r="C159" s="171"/>
      <c r="D159" s="172" t="s">
        <v>74</v>
      </c>
      <c r="E159" s="258" t="s">
        <v>324</v>
      </c>
      <c r="F159" s="258" t="s">
        <v>388</v>
      </c>
      <c r="G159" s="171"/>
      <c r="H159" s="171"/>
      <c r="I159" s="174"/>
      <c r="J159" s="259">
        <f>BK159</f>
        <v>0</v>
      </c>
      <c r="K159" s="171"/>
      <c r="L159" s="176"/>
      <c r="M159" s="177"/>
      <c r="N159" s="178"/>
      <c r="O159" s="178"/>
      <c r="P159" s="179">
        <f>SUM(P160:P163)</f>
        <v>0</v>
      </c>
      <c r="Q159" s="178"/>
      <c r="R159" s="179">
        <f>SUM(R160:R163)</f>
        <v>0</v>
      </c>
      <c r="S159" s="178"/>
      <c r="T159" s="180">
        <f>SUM(T160:T163)</f>
        <v>0</v>
      </c>
      <c r="AR159" s="181" t="s">
        <v>82</v>
      </c>
      <c r="AT159" s="182" t="s">
        <v>74</v>
      </c>
      <c r="AU159" s="182" t="s">
        <v>82</v>
      </c>
      <c r="AY159" s="181" t="s">
        <v>175</v>
      </c>
      <c r="BK159" s="183">
        <f>SUM(BK160:BK163)</f>
        <v>0</v>
      </c>
    </row>
    <row r="160" spans="1:65" s="2" customFormat="1" ht="33" customHeight="1">
      <c r="A160" s="34"/>
      <c r="B160" s="35"/>
      <c r="C160" s="239" t="s">
        <v>206</v>
      </c>
      <c r="D160" s="239" t="s">
        <v>377</v>
      </c>
      <c r="E160" s="240" t="s">
        <v>392</v>
      </c>
      <c r="F160" s="241" t="s">
        <v>393</v>
      </c>
      <c r="G160" s="242" t="s">
        <v>283</v>
      </c>
      <c r="H160" s="243">
        <v>58932</v>
      </c>
      <c r="I160" s="244"/>
      <c r="J160" s="245">
        <f>ROUND(I160*H160,2)</f>
        <v>0</v>
      </c>
      <c r="K160" s="241" t="s">
        <v>1</v>
      </c>
      <c r="L160" s="39"/>
      <c r="M160" s="246" t="s">
        <v>1</v>
      </c>
      <c r="N160" s="247" t="s">
        <v>40</v>
      </c>
      <c r="O160" s="71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6" t="s">
        <v>181</v>
      </c>
      <c r="AT160" s="196" t="s">
        <v>377</v>
      </c>
      <c r="AU160" s="196" t="s">
        <v>84</v>
      </c>
      <c r="AY160" s="17" t="s">
        <v>175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7" t="s">
        <v>82</v>
      </c>
      <c r="BK160" s="197">
        <f>ROUND(I160*H160,2)</f>
        <v>0</v>
      </c>
      <c r="BL160" s="17" t="s">
        <v>181</v>
      </c>
      <c r="BM160" s="196" t="s">
        <v>209</v>
      </c>
    </row>
    <row r="161" spans="1:65" s="13" customFormat="1" ht="11.25">
      <c r="B161" s="213"/>
      <c r="C161" s="214"/>
      <c r="D161" s="200" t="s">
        <v>182</v>
      </c>
      <c r="E161" s="215" t="s">
        <v>1</v>
      </c>
      <c r="F161" s="216" t="s">
        <v>283</v>
      </c>
      <c r="G161" s="214"/>
      <c r="H161" s="215" t="s">
        <v>1</v>
      </c>
      <c r="I161" s="217"/>
      <c r="J161" s="214"/>
      <c r="K161" s="214"/>
      <c r="L161" s="218"/>
      <c r="M161" s="219"/>
      <c r="N161" s="220"/>
      <c r="O161" s="220"/>
      <c r="P161" s="220"/>
      <c r="Q161" s="220"/>
      <c r="R161" s="220"/>
      <c r="S161" s="220"/>
      <c r="T161" s="221"/>
      <c r="AT161" s="222" t="s">
        <v>182</v>
      </c>
      <c r="AU161" s="222" t="s">
        <v>84</v>
      </c>
      <c r="AV161" s="13" t="s">
        <v>82</v>
      </c>
      <c r="AW161" s="13" t="s">
        <v>31</v>
      </c>
      <c r="AX161" s="13" t="s">
        <v>75</v>
      </c>
      <c r="AY161" s="222" t="s">
        <v>175</v>
      </c>
    </row>
    <row r="162" spans="1:65" s="12" customFormat="1" ht="11.25">
      <c r="B162" s="198"/>
      <c r="C162" s="199"/>
      <c r="D162" s="200" t="s">
        <v>182</v>
      </c>
      <c r="E162" s="201" t="s">
        <v>1</v>
      </c>
      <c r="F162" s="202" t="s">
        <v>807</v>
      </c>
      <c r="G162" s="199"/>
      <c r="H162" s="203">
        <v>58932</v>
      </c>
      <c r="I162" s="204"/>
      <c r="J162" s="199"/>
      <c r="K162" s="199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182</v>
      </c>
      <c r="AU162" s="209" t="s">
        <v>84</v>
      </c>
      <c r="AV162" s="12" t="s">
        <v>84</v>
      </c>
      <c r="AW162" s="12" t="s">
        <v>31</v>
      </c>
      <c r="AX162" s="12" t="s">
        <v>75</v>
      </c>
      <c r="AY162" s="209" t="s">
        <v>175</v>
      </c>
    </row>
    <row r="163" spans="1:65" s="14" customFormat="1" ht="11.25">
      <c r="B163" s="223"/>
      <c r="C163" s="224"/>
      <c r="D163" s="200" t="s">
        <v>182</v>
      </c>
      <c r="E163" s="225" t="s">
        <v>1</v>
      </c>
      <c r="F163" s="226" t="s">
        <v>253</v>
      </c>
      <c r="G163" s="224"/>
      <c r="H163" s="227">
        <v>58932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AT163" s="233" t="s">
        <v>182</v>
      </c>
      <c r="AU163" s="233" t="s">
        <v>84</v>
      </c>
      <c r="AV163" s="14" t="s">
        <v>181</v>
      </c>
      <c r="AW163" s="14" t="s">
        <v>31</v>
      </c>
      <c r="AX163" s="14" t="s">
        <v>82</v>
      </c>
      <c r="AY163" s="233" t="s">
        <v>175</v>
      </c>
    </row>
    <row r="164" spans="1:65" s="11" customFormat="1" ht="22.9" customHeight="1">
      <c r="B164" s="170"/>
      <c r="C164" s="171"/>
      <c r="D164" s="172" t="s">
        <v>74</v>
      </c>
      <c r="E164" s="258" t="s">
        <v>173</v>
      </c>
      <c r="F164" s="258" t="s">
        <v>262</v>
      </c>
      <c r="G164" s="171"/>
      <c r="H164" s="171"/>
      <c r="I164" s="174"/>
      <c r="J164" s="259">
        <f>BK164</f>
        <v>0</v>
      </c>
      <c r="K164" s="171"/>
      <c r="L164" s="176"/>
      <c r="M164" s="177"/>
      <c r="N164" s="178"/>
      <c r="O164" s="178"/>
      <c r="P164" s="179">
        <f>SUM(P165:P192)</f>
        <v>0</v>
      </c>
      <c r="Q164" s="178"/>
      <c r="R164" s="179">
        <f>SUM(R165:R192)</f>
        <v>0</v>
      </c>
      <c r="S164" s="178"/>
      <c r="T164" s="180">
        <f>SUM(T165:T192)</f>
        <v>0</v>
      </c>
      <c r="AR164" s="181" t="s">
        <v>82</v>
      </c>
      <c r="AT164" s="182" t="s">
        <v>74</v>
      </c>
      <c r="AU164" s="182" t="s">
        <v>82</v>
      </c>
      <c r="AY164" s="181" t="s">
        <v>175</v>
      </c>
      <c r="BK164" s="183">
        <f>SUM(BK165:BK192)</f>
        <v>0</v>
      </c>
    </row>
    <row r="165" spans="1:65" s="2" customFormat="1" ht="24.2" customHeight="1">
      <c r="A165" s="34"/>
      <c r="B165" s="35"/>
      <c r="C165" s="239" t="s">
        <v>180</v>
      </c>
      <c r="D165" s="239" t="s">
        <v>377</v>
      </c>
      <c r="E165" s="240" t="s">
        <v>808</v>
      </c>
      <c r="F165" s="241" t="s">
        <v>809</v>
      </c>
      <c r="G165" s="242" t="s">
        <v>179</v>
      </c>
      <c r="H165" s="243">
        <v>60</v>
      </c>
      <c r="I165" s="244"/>
      <c r="J165" s="245">
        <f>ROUND(I165*H165,2)</f>
        <v>0</v>
      </c>
      <c r="K165" s="241" t="s">
        <v>1</v>
      </c>
      <c r="L165" s="39"/>
      <c r="M165" s="246" t="s">
        <v>1</v>
      </c>
      <c r="N165" s="247" t="s">
        <v>40</v>
      </c>
      <c r="O165" s="71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6" t="s">
        <v>181</v>
      </c>
      <c r="AT165" s="196" t="s">
        <v>377</v>
      </c>
      <c r="AU165" s="196" t="s">
        <v>84</v>
      </c>
      <c r="AY165" s="17" t="s">
        <v>175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7" t="s">
        <v>82</v>
      </c>
      <c r="BK165" s="197">
        <f>ROUND(I165*H165,2)</f>
        <v>0</v>
      </c>
      <c r="BL165" s="17" t="s">
        <v>181</v>
      </c>
      <c r="BM165" s="196" t="s">
        <v>213</v>
      </c>
    </row>
    <row r="166" spans="1:65" s="13" customFormat="1" ht="11.25">
      <c r="B166" s="213"/>
      <c r="C166" s="214"/>
      <c r="D166" s="200" t="s">
        <v>182</v>
      </c>
      <c r="E166" s="215" t="s">
        <v>1</v>
      </c>
      <c r="F166" s="216" t="s">
        <v>179</v>
      </c>
      <c r="G166" s="214"/>
      <c r="H166" s="215" t="s">
        <v>1</v>
      </c>
      <c r="I166" s="217"/>
      <c r="J166" s="214"/>
      <c r="K166" s="214"/>
      <c r="L166" s="218"/>
      <c r="M166" s="219"/>
      <c r="N166" s="220"/>
      <c r="O166" s="220"/>
      <c r="P166" s="220"/>
      <c r="Q166" s="220"/>
      <c r="R166" s="220"/>
      <c r="S166" s="220"/>
      <c r="T166" s="221"/>
      <c r="AT166" s="222" t="s">
        <v>182</v>
      </c>
      <c r="AU166" s="222" t="s">
        <v>84</v>
      </c>
      <c r="AV166" s="13" t="s">
        <v>82</v>
      </c>
      <c r="AW166" s="13" t="s">
        <v>31</v>
      </c>
      <c r="AX166" s="13" t="s">
        <v>75</v>
      </c>
      <c r="AY166" s="222" t="s">
        <v>175</v>
      </c>
    </row>
    <row r="167" spans="1:65" s="12" customFormat="1" ht="11.25">
      <c r="B167" s="198"/>
      <c r="C167" s="199"/>
      <c r="D167" s="200" t="s">
        <v>182</v>
      </c>
      <c r="E167" s="201" t="s">
        <v>1</v>
      </c>
      <c r="F167" s="202" t="s">
        <v>810</v>
      </c>
      <c r="G167" s="199"/>
      <c r="H167" s="203">
        <v>60</v>
      </c>
      <c r="I167" s="204"/>
      <c r="J167" s="199"/>
      <c r="K167" s="199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182</v>
      </c>
      <c r="AU167" s="209" t="s">
        <v>84</v>
      </c>
      <c r="AV167" s="12" t="s">
        <v>84</v>
      </c>
      <c r="AW167" s="12" t="s">
        <v>31</v>
      </c>
      <c r="AX167" s="12" t="s">
        <v>75</v>
      </c>
      <c r="AY167" s="209" t="s">
        <v>175</v>
      </c>
    </row>
    <row r="168" spans="1:65" s="14" customFormat="1" ht="11.25">
      <c r="B168" s="223"/>
      <c r="C168" s="224"/>
      <c r="D168" s="200" t="s">
        <v>182</v>
      </c>
      <c r="E168" s="225" t="s">
        <v>1</v>
      </c>
      <c r="F168" s="226" t="s">
        <v>253</v>
      </c>
      <c r="G168" s="224"/>
      <c r="H168" s="227">
        <v>60</v>
      </c>
      <c r="I168" s="228"/>
      <c r="J168" s="224"/>
      <c r="K168" s="224"/>
      <c r="L168" s="229"/>
      <c r="M168" s="230"/>
      <c r="N168" s="231"/>
      <c r="O168" s="231"/>
      <c r="P168" s="231"/>
      <c r="Q168" s="231"/>
      <c r="R168" s="231"/>
      <c r="S168" s="231"/>
      <c r="T168" s="232"/>
      <c r="AT168" s="233" t="s">
        <v>182</v>
      </c>
      <c r="AU168" s="233" t="s">
        <v>84</v>
      </c>
      <c r="AV168" s="14" t="s">
        <v>181</v>
      </c>
      <c r="AW168" s="14" t="s">
        <v>31</v>
      </c>
      <c r="AX168" s="14" t="s">
        <v>82</v>
      </c>
      <c r="AY168" s="233" t="s">
        <v>175</v>
      </c>
    </row>
    <row r="169" spans="1:65" s="2" customFormat="1" ht="16.5" customHeight="1">
      <c r="A169" s="34"/>
      <c r="B169" s="35"/>
      <c r="C169" s="239" t="s">
        <v>215</v>
      </c>
      <c r="D169" s="239" t="s">
        <v>377</v>
      </c>
      <c r="E169" s="240" t="s">
        <v>811</v>
      </c>
      <c r="F169" s="241" t="s">
        <v>812</v>
      </c>
      <c r="G169" s="242" t="s">
        <v>179</v>
      </c>
      <c r="H169" s="243">
        <v>60</v>
      </c>
      <c r="I169" s="244"/>
      <c r="J169" s="245">
        <f>ROUND(I169*H169,2)</f>
        <v>0</v>
      </c>
      <c r="K169" s="241" t="s">
        <v>1</v>
      </c>
      <c r="L169" s="39"/>
      <c r="M169" s="246" t="s">
        <v>1</v>
      </c>
      <c r="N169" s="247" t="s">
        <v>40</v>
      </c>
      <c r="O169" s="71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6" t="s">
        <v>181</v>
      </c>
      <c r="AT169" s="196" t="s">
        <v>377</v>
      </c>
      <c r="AU169" s="196" t="s">
        <v>84</v>
      </c>
      <c r="AY169" s="17" t="s">
        <v>175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7" t="s">
        <v>82</v>
      </c>
      <c r="BK169" s="197">
        <f>ROUND(I169*H169,2)</f>
        <v>0</v>
      </c>
      <c r="BL169" s="17" t="s">
        <v>181</v>
      </c>
      <c r="BM169" s="196" t="s">
        <v>218</v>
      </c>
    </row>
    <row r="170" spans="1:65" s="13" customFormat="1" ht="11.25">
      <c r="B170" s="213"/>
      <c r="C170" s="214"/>
      <c r="D170" s="200" t="s">
        <v>182</v>
      </c>
      <c r="E170" s="215" t="s">
        <v>1</v>
      </c>
      <c r="F170" s="216" t="s">
        <v>179</v>
      </c>
      <c r="G170" s="214"/>
      <c r="H170" s="215" t="s">
        <v>1</v>
      </c>
      <c r="I170" s="217"/>
      <c r="J170" s="214"/>
      <c r="K170" s="214"/>
      <c r="L170" s="218"/>
      <c r="M170" s="219"/>
      <c r="N170" s="220"/>
      <c r="O170" s="220"/>
      <c r="P170" s="220"/>
      <c r="Q170" s="220"/>
      <c r="R170" s="220"/>
      <c r="S170" s="220"/>
      <c r="T170" s="221"/>
      <c r="AT170" s="222" t="s">
        <v>182</v>
      </c>
      <c r="AU170" s="222" t="s">
        <v>84</v>
      </c>
      <c r="AV170" s="13" t="s">
        <v>82</v>
      </c>
      <c r="AW170" s="13" t="s">
        <v>31</v>
      </c>
      <c r="AX170" s="13" t="s">
        <v>75</v>
      </c>
      <c r="AY170" s="222" t="s">
        <v>175</v>
      </c>
    </row>
    <row r="171" spans="1:65" s="12" customFormat="1" ht="11.25">
      <c r="B171" s="198"/>
      <c r="C171" s="199"/>
      <c r="D171" s="200" t="s">
        <v>182</v>
      </c>
      <c r="E171" s="201" t="s">
        <v>1</v>
      </c>
      <c r="F171" s="202" t="s">
        <v>810</v>
      </c>
      <c r="G171" s="199"/>
      <c r="H171" s="203">
        <v>60</v>
      </c>
      <c r="I171" s="204"/>
      <c r="J171" s="199"/>
      <c r="K171" s="199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182</v>
      </c>
      <c r="AU171" s="209" t="s">
        <v>84</v>
      </c>
      <c r="AV171" s="12" t="s">
        <v>84</v>
      </c>
      <c r="AW171" s="12" t="s">
        <v>31</v>
      </c>
      <c r="AX171" s="12" t="s">
        <v>75</v>
      </c>
      <c r="AY171" s="209" t="s">
        <v>175</v>
      </c>
    </row>
    <row r="172" spans="1:65" s="14" customFormat="1" ht="11.25">
      <c r="B172" s="223"/>
      <c r="C172" s="224"/>
      <c r="D172" s="200" t="s">
        <v>182</v>
      </c>
      <c r="E172" s="225" t="s">
        <v>1</v>
      </c>
      <c r="F172" s="226" t="s">
        <v>253</v>
      </c>
      <c r="G172" s="224"/>
      <c r="H172" s="227">
        <v>60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AT172" s="233" t="s">
        <v>182</v>
      </c>
      <c r="AU172" s="233" t="s">
        <v>84</v>
      </c>
      <c r="AV172" s="14" t="s">
        <v>181</v>
      </c>
      <c r="AW172" s="14" t="s">
        <v>31</v>
      </c>
      <c r="AX172" s="14" t="s">
        <v>82</v>
      </c>
      <c r="AY172" s="233" t="s">
        <v>175</v>
      </c>
    </row>
    <row r="173" spans="1:65" s="2" customFormat="1" ht="16.5" customHeight="1">
      <c r="A173" s="34"/>
      <c r="B173" s="35"/>
      <c r="C173" s="239" t="s">
        <v>199</v>
      </c>
      <c r="D173" s="239" t="s">
        <v>377</v>
      </c>
      <c r="E173" s="240" t="s">
        <v>813</v>
      </c>
      <c r="F173" s="241" t="s">
        <v>814</v>
      </c>
      <c r="G173" s="242" t="s">
        <v>179</v>
      </c>
      <c r="H173" s="243">
        <v>3</v>
      </c>
      <c r="I173" s="244"/>
      <c r="J173" s="245">
        <f>ROUND(I173*H173,2)</f>
        <v>0</v>
      </c>
      <c r="K173" s="241" t="s">
        <v>1</v>
      </c>
      <c r="L173" s="39"/>
      <c r="M173" s="246" t="s">
        <v>1</v>
      </c>
      <c r="N173" s="247" t="s">
        <v>40</v>
      </c>
      <c r="O173" s="71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6" t="s">
        <v>181</v>
      </c>
      <c r="AT173" s="196" t="s">
        <v>377</v>
      </c>
      <c r="AU173" s="196" t="s">
        <v>84</v>
      </c>
      <c r="AY173" s="17" t="s">
        <v>175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7" t="s">
        <v>82</v>
      </c>
      <c r="BK173" s="197">
        <f>ROUND(I173*H173,2)</f>
        <v>0</v>
      </c>
      <c r="BL173" s="17" t="s">
        <v>181</v>
      </c>
      <c r="BM173" s="196" t="s">
        <v>222</v>
      </c>
    </row>
    <row r="174" spans="1:65" s="13" customFormat="1" ht="11.25">
      <c r="B174" s="213"/>
      <c r="C174" s="214"/>
      <c r="D174" s="200" t="s">
        <v>182</v>
      </c>
      <c r="E174" s="215" t="s">
        <v>1</v>
      </c>
      <c r="F174" s="216" t="s">
        <v>815</v>
      </c>
      <c r="G174" s="214"/>
      <c r="H174" s="215" t="s">
        <v>1</v>
      </c>
      <c r="I174" s="217"/>
      <c r="J174" s="214"/>
      <c r="K174" s="214"/>
      <c r="L174" s="218"/>
      <c r="M174" s="219"/>
      <c r="N174" s="220"/>
      <c r="O174" s="220"/>
      <c r="P174" s="220"/>
      <c r="Q174" s="220"/>
      <c r="R174" s="220"/>
      <c r="S174" s="220"/>
      <c r="T174" s="221"/>
      <c r="AT174" s="222" t="s">
        <v>182</v>
      </c>
      <c r="AU174" s="222" t="s">
        <v>84</v>
      </c>
      <c r="AV174" s="13" t="s">
        <v>82</v>
      </c>
      <c r="AW174" s="13" t="s">
        <v>31</v>
      </c>
      <c r="AX174" s="13" t="s">
        <v>75</v>
      </c>
      <c r="AY174" s="222" t="s">
        <v>175</v>
      </c>
    </row>
    <row r="175" spans="1:65" s="12" customFormat="1" ht="11.25">
      <c r="B175" s="198"/>
      <c r="C175" s="199"/>
      <c r="D175" s="200" t="s">
        <v>182</v>
      </c>
      <c r="E175" s="201" t="s">
        <v>1</v>
      </c>
      <c r="F175" s="202" t="s">
        <v>816</v>
      </c>
      <c r="G175" s="199"/>
      <c r="H175" s="203">
        <v>3</v>
      </c>
      <c r="I175" s="204"/>
      <c r="J175" s="199"/>
      <c r="K175" s="199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182</v>
      </c>
      <c r="AU175" s="209" t="s">
        <v>84</v>
      </c>
      <c r="AV175" s="12" t="s">
        <v>84</v>
      </c>
      <c r="AW175" s="12" t="s">
        <v>31</v>
      </c>
      <c r="AX175" s="12" t="s">
        <v>75</v>
      </c>
      <c r="AY175" s="209" t="s">
        <v>175</v>
      </c>
    </row>
    <row r="176" spans="1:65" s="14" customFormat="1" ht="11.25">
      <c r="B176" s="223"/>
      <c r="C176" s="224"/>
      <c r="D176" s="200" t="s">
        <v>182</v>
      </c>
      <c r="E176" s="225" t="s">
        <v>1</v>
      </c>
      <c r="F176" s="226" t="s">
        <v>253</v>
      </c>
      <c r="G176" s="224"/>
      <c r="H176" s="227">
        <v>3</v>
      </c>
      <c r="I176" s="228"/>
      <c r="J176" s="224"/>
      <c r="K176" s="224"/>
      <c r="L176" s="229"/>
      <c r="M176" s="230"/>
      <c r="N176" s="231"/>
      <c r="O176" s="231"/>
      <c r="P176" s="231"/>
      <c r="Q176" s="231"/>
      <c r="R176" s="231"/>
      <c r="S176" s="231"/>
      <c r="T176" s="232"/>
      <c r="AT176" s="233" t="s">
        <v>182</v>
      </c>
      <c r="AU176" s="233" t="s">
        <v>84</v>
      </c>
      <c r="AV176" s="14" t="s">
        <v>181</v>
      </c>
      <c r="AW176" s="14" t="s">
        <v>31</v>
      </c>
      <c r="AX176" s="14" t="s">
        <v>82</v>
      </c>
      <c r="AY176" s="233" t="s">
        <v>175</v>
      </c>
    </row>
    <row r="177" spans="1:65" s="2" customFormat="1" ht="37.9" customHeight="1">
      <c r="A177" s="34"/>
      <c r="B177" s="35"/>
      <c r="C177" s="239" t="s">
        <v>224</v>
      </c>
      <c r="D177" s="239" t="s">
        <v>377</v>
      </c>
      <c r="E177" s="240" t="s">
        <v>817</v>
      </c>
      <c r="F177" s="241" t="s">
        <v>818</v>
      </c>
      <c r="G177" s="242" t="s">
        <v>283</v>
      </c>
      <c r="H177" s="243">
        <v>120</v>
      </c>
      <c r="I177" s="244"/>
      <c r="J177" s="245">
        <f>ROUND(I177*H177,2)</f>
        <v>0</v>
      </c>
      <c r="K177" s="241" t="s">
        <v>1</v>
      </c>
      <c r="L177" s="39"/>
      <c r="M177" s="246" t="s">
        <v>1</v>
      </c>
      <c r="N177" s="247" t="s">
        <v>40</v>
      </c>
      <c r="O177" s="71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6" t="s">
        <v>181</v>
      </c>
      <c r="AT177" s="196" t="s">
        <v>377</v>
      </c>
      <c r="AU177" s="196" t="s">
        <v>84</v>
      </c>
      <c r="AY177" s="17" t="s">
        <v>175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7" t="s">
        <v>82</v>
      </c>
      <c r="BK177" s="197">
        <f>ROUND(I177*H177,2)</f>
        <v>0</v>
      </c>
      <c r="BL177" s="17" t="s">
        <v>181</v>
      </c>
      <c r="BM177" s="196" t="s">
        <v>227</v>
      </c>
    </row>
    <row r="178" spans="1:65" s="13" customFormat="1" ht="11.25">
      <c r="B178" s="213"/>
      <c r="C178" s="214"/>
      <c r="D178" s="200" t="s">
        <v>182</v>
      </c>
      <c r="E178" s="215" t="s">
        <v>1</v>
      </c>
      <c r="F178" s="216" t="s">
        <v>819</v>
      </c>
      <c r="G178" s="214"/>
      <c r="H178" s="215" t="s">
        <v>1</v>
      </c>
      <c r="I178" s="217"/>
      <c r="J178" s="214"/>
      <c r="K178" s="214"/>
      <c r="L178" s="218"/>
      <c r="M178" s="219"/>
      <c r="N178" s="220"/>
      <c r="O178" s="220"/>
      <c r="P178" s="220"/>
      <c r="Q178" s="220"/>
      <c r="R178" s="220"/>
      <c r="S178" s="220"/>
      <c r="T178" s="221"/>
      <c r="AT178" s="222" t="s">
        <v>182</v>
      </c>
      <c r="AU178" s="222" t="s">
        <v>84</v>
      </c>
      <c r="AV178" s="13" t="s">
        <v>82</v>
      </c>
      <c r="AW178" s="13" t="s">
        <v>31</v>
      </c>
      <c r="AX178" s="13" t="s">
        <v>75</v>
      </c>
      <c r="AY178" s="222" t="s">
        <v>175</v>
      </c>
    </row>
    <row r="179" spans="1:65" s="12" customFormat="1" ht="11.25">
      <c r="B179" s="198"/>
      <c r="C179" s="199"/>
      <c r="D179" s="200" t="s">
        <v>182</v>
      </c>
      <c r="E179" s="201" t="s">
        <v>1</v>
      </c>
      <c r="F179" s="202" t="s">
        <v>820</v>
      </c>
      <c r="G179" s="199"/>
      <c r="H179" s="203">
        <v>120</v>
      </c>
      <c r="I179" s="204"/>
      <c r="J179" s="199"/>
      <c r="K179" s="199"/>
      <c r="L179" s="205"/>
      <c r="M179" s="206"/>
      <c r="N179" s="207"/>
      <c r="O179" s="207"/>
      <c r="P179" s="207"/>
      <c r="Q179" s="207"/>
      <c r="R179" s="207"/>
      <c r="S179" s="207"/>
      <c r="T179" s="208"/>
      <c r="AT179" s="209" t="s">
        <v>182</v>
      </c>
      <c r="AU179" s="209" t="s">
        <v>84</v>
      </c>
      <c r="AV179" s="12" t="s">
        <v>84</v>
      </c>
      <c r="AW179" s="12" t="s">
        <v>31</v>
      </c>
      <c r="AX179" s="12" t="s">
        <v>75</v>
      </c>
      <c r="AY179" s="209" t="s">
        <v>175</v>
      </c>
    </row>
    <row r="180" spans="1:65" s="14" customFormat="1" ht="11.25">
      <c r="B180" s="223"/>
      <c r="C180" s="224"/>
      <c r="D180" s="200" t="s">
        <v>182</v>
      </c>
      <c r="E180" s="225" t="s">
        <v>1</v>
      </c>
      <c r="F180" s="226" t="s">
        <v>253</v>
      </c>
      <c r="G180" s="224"/>
      <c r="H180" s="227">
        <v>120</v>
      </c>
      <c r="I180" s="228"/>
      <c r="J180" s="224"/>
      <c r="K180" s="224"/>
      <c r="L180" s="229"/>
      <c r="M180" s="230"/>
      <c r="N180" s="231"/>
      <c r="O180" s="231"/>
      <c r="P180" s="231"/>
      <c r="Q180" s="231"/>
      <c r="R180" s="231"/>
      <c r="S180" s="231"/>
      <c r="T180" s="232"/>
      <c r="AT180" s="233" t="s">
        <v>182</v>
      </c>
      <c r="AU180" s="233" t="s">
        <v>84</v>
      </c>
      <c r="AV180" s="14" t="s">
        <v>181</v>
      </c>
      <c r="AW180" s="14" t="s">
        <v>31</v>
      </c>
      <c r="AX180" s="14" t="s">
        <v>82</v>
      </c>
      <c r="AY180" s="233" t="s">
        <v>175</v>
      </c>
    </row>
    <row r="181" spans="1:65" s="2" customFormat="1" ht="33" customHeight="1">
      <c r="A181" s="34"/>
      <c r="B181" s="35"/>
      <c r="C181" s="239" t="s">
        <v>8</v>
      </c>
      <c r="D181" s="239" t="s">
        <v>377</v>
      </c>
      <c r="E181" s="240" t="s">
        <v>426</v>
      </c>
      <c r="F181" s="241" t="s">
        <v>427</v>
      </c>
      <c r="G181" s="242" t="s">
        <v>428</v>
      </c>
      <c r="H181" s="243">
        <v>0.16</v>
      </c>
      <c r="I181" s="244"/>
      <c r="J181" s="245">
        <f>ROUND(I181*H181,2)</f>
        <v>0</v>
      </c>
      <c r="K181" s="241" t="s">
        <v>1</v>
      </c>
      <c r="L181" s="39"/>
      <c r="M181" s="246" t="s">
        <v>1</v>
      </c>
      <c r="N181" s="247" t="s">
        <v>40</v>
      </c>
      <c r="O181" s="71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6" t="s">
        <v>181</v>
      </c>
      <c r="AT181" s="196" t="s">
        <v>377</v>
      </c>
      <c r="AU181" s="196" t="s">
        <v>84</v>
      </c>
      <c r="AY181" s="17" t="s">
        <v>175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7" t="s">
        <v>82</v>
      </c>
      <c r="BK181" s="197">
        <f>ROUND(I181*H181,2)</f>
        <v>0</v>
      </c>
      <c r="BL181" s="17" t="s">
        <v>181</v>
      </c>
      <c r="BM181" s="196" t="s">
        <v>231</v>
      </c>
    </row>
    <row r="182" spans="1:65" s="13" customFormat="1" ht="11.25">
      <c r="B182" s="213"/>
      <c r="C182" s="214"/>
      <c r="D182" s="200" t="s">
        <v>182</v>
      </c>
      <c r="E182" s="215" t="s">
        <v>1</v>
      </c>
      <c r="F182" s="216" t="s">
        <v>429</v>
      </c>
      <c r="G182" s="214"/>
      <c r="H182" s="215" t="s">
        <v>1</v>
      </c>
      <c r="I182" s="217"/>
      <c r="J182" s="214"/>
      <c r="K182" s="214"/>
      <c r="L182" s="218"/>
      <c r="M182" s="219"/>
      <c r="N182" s="220"/>
      <c r="O182" s="220"/>
      <c r="P182" s="220"/>
      <c r="Q182" s="220"/>
      <c r="R182" s="220"/>
      <c r="S182" s="220"/>
      <c r="T182" s="221"/>
      <c r="AT182" s="222" t="s">
        <v>182</v>
      </c>
      <c r="AU182" s="222" t="s">
        <v>84</v>
      </c>
      <c r="AV182" s="13" t="s">
        <v>82</v>
      </c>
      <c r="AW182" s="13" t="s">
        <v>31</v>
      </c>
      <c r="AX182" s="13" t="s">
        <v>75</v>
      </c>
      <c r="AY182" s="222" t="s">
        <v>175</v>
      </c>
    </row>
    <row r="183" spans="1:65" s="12" customFormat="1" ht="11.25">
      <c r="B183" s="198"/>
      <c r="C183" s="199"/>
      <c r="D183" s="200" t="s">
        <v>182</v>
      </c>
      <c r="E183" s="201" t="s">
        <v>1</v>
      </c>
      <c r="F183" s="202" t="s">
        <v>821</v>
      </c>
      <c r="G183" s="199"/>
      <c r="H183" s="203">
        <v>0.16</v>
      </c>
      <c r="I183" s="204"/>
      <c r="J183" s="199"/>
      <c r="K183" s="199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182</v>
      </c>
      <c r="AU183" s="209" t="s">
        <v>84</v>
      </c>
      <c r="AV183" s="12" t="s">
        <v>84</v>
      </c>
      <c r="AW183" s="12" t="s">
        <v>31</v>
      </c>
      <c r="AX183" s="12" t="s">
        <v>75</v>
      </c>
      <c r="AY183" s="209" t="s">
        <v>175</v>
      </c>
    </row>
    <row r="184" spans="1:65" s="14" customFormat="1" ht="11.25">
      <c r="B184" s="223"/>
      <c r="C184" s="224"/>
      <c r="D184" s="200" t="s">
        <v>182</v>
      </c>
      <c r="E184" s="225" t="s">
        <v>1</v>
      </c>
      <c r="F184" s="226" t="s">
        <v>253</v>
      </c>
      <c r="G184" s="224"/>
      <c r="H184" s="227">
        <v>0.16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AT184" s="233" t="s">
        <v>182</v>
      </c>
      <c r="AU184" s="233" t="s">
        <v>84</v>
      </c>
      <c r="AV184" s="14" t="s">
        <v>181</v>
      </c>
      <c r="AW184" s="14" t="s">
        <v>31</v>
      </c>
      <c r="AX184" s="14" t="s">
        <v>82</v>
      </c>
      <c r="AY184" s="233" t="s">
        <v>175</v>
      </c>
    </row>
    <row r="185" spans="1:65" s="2" customFormat="1" ht="24.2" customHeight="1">
      <c r="A185" s="34"/>
      <c r="B185" s="35"/>
      <c r="C185" s="239" t="s">
        <v>233</v>
      </c>
      <c r="D185" s="239" t="s">
        <v>377</v>
      </c>
      <c r="E185" s="240" t="s">
        <v>822</v>
      </c>
      <c r="F185" s="241" t="s">
        <v>823</v>
      </c>
      <c r="G185" s="242" t="s">
        <v>315</v>
      </c>
      <c r="H185" s="243">
        <v>18</v>
      </c>
      <c r="I185" s="244"/>
      <c r="J185" s="245">
        <f>ROUND(I185*H185,2)</f>
        <v>0</v>
      </c>
      <c r="K185" s="241" t="s">
        <v>1</v>
      </c>
      <c r="L185" s="39"/>
      <c r="M185" s="246" t="s">
        <v>1</v>
      </c>
      <c r="N185" s="247" t="s">
        <v>40</v>
      </c>
      <c r="O185" s="71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6" t="s">
        <v>181</v>
      </c>
      <c r="AT185" s="196" t="s">
        <v>377</v>
      </c>
      <c r="AU185" s="196" t="s">
        <v>84</v>
      </c>
      <c r="AY185" s="17" t="s">
        <v>175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7" t="s">
        <v>82</v>
      </c>
      <c r="BK185" s="197">
        <f>ROUND(I185*H185,2)</f>
        <v>0</v>
      </c>
      <c r="BL185" s="17" t="s">
        <v>181</v>
      </c>
      <c r="BM185" s="196" t="s">
        <v>236</v>
      </c>
    </row>
    <row r="186" spans="1:65" s="13" customFormat="1" ht="11.25">
      <c r="B186" s="213"/>
      <c r="C186" s="214"/>
      <c r="D186" s="200" t="s">
        <v>182</v>
      </c>
      <c r="E186" s="215" t="s">
        <v>1</v>
      </c>
      <c r="F186" s="216" t="s">
        <v>824</v>
      </c>
      <c r="G186" s="214"/>
      <c r="H186" s="215" t="s">
        <v>1</v>
      </c>
      <c r="I186" s="217"/>
      <c r="J186" s="214"/>
      <c r="K186" s="214"/>
      <c r="L186" s="218"/>
      <c r="M186" s="219"/>
      <c r="N186" s="220"/>
      <c r="O186" s="220"/>
      <c r="P186" s="220"/>
      <c r="Q186" s="220"/>
      <c r="R186" s="220"/>
      <c r="S186" s="220"/>
      <c r="T186" s="221"/>
      <c r="AT186" s="222" t="s">
        <v>182</v>
      </c>
      <c r="AU186" s="222" t="s">
        <v>84</v>
      </c>
      <c r="AV186" s="13" t="s">
        <v>82</v>
      </c>
      <c r="AW186" s="13" t="s">
        <v>31</v>
      </c>
      <c r="AX186" s="13" t="s">
        <v>75</v>
      </c>
      <c r="AY186" s="222" t="s">
        <v>175</v>
      </c>
    </row>
    <row r="187" spans="1:65" s="12" customFormat="1" ht="11.25">
      <c r="B187" s="198"/>
      <c r="C187" s="199"/>
      <c r="D187" s="200" t="s">
        <v>182</v>
      </c>
      <c r="E187" s="201" t="s">
        <v>1</v>
      </c>
      <c r="F187" s="202" t="s">
        <v>825</v>
      </c>
      <c r="G187" s="199"/>
      <c r="H187" s="203">
        <v>18</v>
      </c>
      <c r="I187" s="204"/>
      <c r="J187" s="199"/>
      <c r="K187" s="199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182</v>
      </c>
      <c r="AU187" s="209" t="s">
        <v>84</v>
      </c>
      <c r="AV187" s="12" t="s">
        <v>84</v>
      </c>
      <c r="AW187" s="12" t="s">
        <v>31</v>
      </c>
      <c r="AX187" s="12" t="s">
        <v>75</v>
      </c>
      <c r="AY187" s="209" t="s">
        <v>175</v>
      </c>
    </row>
    <row r="188" spans="1:65" s="14" customFormat="1" ht="11.25">
      <c r="B188" s="223"/>
      <c r="C188" s="224"/>
      <c r="D188" s="200" t="s">
        <v>182</v>
      </c>
      <c r="E188" s="225" t="s">
        <v>1</v>
      </c>
      <c r="F188" s="226" t="s">
        <v>253</v>
      </c>
      <c r="G188" s="224"/>
      <c r="H188" s="227">
        <v>18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AT188" s="233" t="s">
        <v>182</v>
      </c>
      <c r="AU188" s="233" t="s">
        <v>84</v>
      </c>
      <c r="AV188" s="14" t="s">
        <v>181</v>
      </c>
      <c r="AW188" s="14" t="s">
        <v>31</v>
      </c>
      <c r="AX188" s="14" t="s">
        <v>82</v>
      </c>
      <c r="AY188" s="233" t="s">
        <v>175</v>
      </c>
    </row>
    <row r="189" spans="1:65" s="2" customFormat="1" ht="21.75" customHeight="1">
      <c r="A189" s="34"/>
      <c r="B189" s="35"/>
      <c r="C189" s="239" t="s">
        <v>209</v>
      </c>
      <c r="D189" s="239" t="s">
        <v>377</v>
      </c>
      <c r="E189" s="240" t="s">
        <v>418</v>
      </c>
      <c r="F189" s="241" t="s">
        <v>419</v>
      </c>
      <c r="G189" s="242" t="s">
        <v>315</v>
      </c>
      <c r="H189" s="243">
        <v>18</v>
      </c>
      <c r="I189" s="244"/>
      <c r="J189" s="245">
        <f>ROUND(I189*H189,2)</f>
        <v>0</v>
      </c>
      <c r="K189" s="241" t="s">
        <v>1</v>
      </c>
      <c r="L189" s="39"/>
      <c r="M189" s="246" t="s">
        <v>1</v>
      </c>
      <c r="N189" s="247" t="s">
        <v>40</v>
      </c>
      <c r="O189" s="71"/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6" t="s">
        <v>181</v>
      </c>
      <c r="AT189" s="196" t="s">
        <v>377</v>
      </c>
      <c r="AU189" s="196" t="s">
        <v>84</v>
      </c>
      <c r="AY189" s="17" t="s">
        <v>175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7" t="s">
        <v>82</v>
      </c>
      <c r="BK189" s="197">
        <f>ROUND(I189*H189,2)</f>
        <v>0</v>
      </c>
      <c r="BL189" s="17" t="s">
        <v>181</v>
      </c>
      <c r="BM189" s="196" t="s">
        <v>299</v>
      </c>
    </row>
    <row r="190" spans="1:65" s="13" customFormat="1" ht="11.25">
      <c r="B190" s="213"/>
      <c r="C190" s="214"/>
      <c r="D190" s="200" t="s">
        <v>182</v>
      </c>
      <c r="E190" s="215" t="s">
        <v>1</v>
      </c>
      <c r="F190" s="216" t="s">
        <v>824</v>
      </c>
      <c r="G190" s="214"/>
      <c r="H190" s="215" t="s">
        <v>1</v>
      </c>
      <c r="I190" s="217"/>
      <c r="J190" s="214"/>
      <c r="K190" s="214"/>
      <c r="L190" s="218"/>
      <c r="M190" s="219"/>
      <c r="N190" s="220"/>
      <c r="O190" s="220"/>
      <c r="P190" s="220"/>
      <c r="Q190" s="220"/>
      <c r="R190" s="220"/>
      <c r="S190" s="220"/>
      <c r="T190" s="221"/>
      <c r="AT190" s="222" t="s">
        <v>182</v>
      </c>
      <c r="AU190" s="222" t="s">
        <v>84</v>
      </c>
      <c r="AV190" s="13" t="s">
        <v>82</v>
      </c>
      <c r="AW190" s="13" t="s">
        <v>31</v>
      </c>
      <c r="AX190" s="13" t="s">
        <v>75</v>
      </c>
      <c r="AY190" s="222" t="s">
        <v>175</v>
      </c>
    </row>
    <row r="191" spans="1:65" s="12" customFormat="1" ht="11.25">
      <c r="B191" s="198"/>
      <c r="C191" s="199"/>
      <c r="D191" s="200" t="s">
        <v>182</v>
      </c>
      <c r="E191" s="201" t="s">
        <v>1</v>
      </c>
      <c r="F191" s="202" t="s">
        <v>825</v>
      </c>
      <c r="G191" s="199"/>
      <c r="H191" s="203">
        <v>18</v>
      </c>
      <c r="I191" s="204"/>
      <c r="J191" s="199"/>
      <c r="K191" s="199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182</v>
      </c>
      <c r="AU191" s="209" t="s">
        <v>84</v>
      </c>
      <c r="AV191" s="12" t="s">
        <v>84</v>
      </c>
      <c r="AW191" s="12" t="s">
        <v>31</v>
      </c>
      <c r="AX191" s="12" t="s">
        <v>75</v>
      </c>
      <c r="AY191" s="209" t="s">
        <v>175</v>
      </c>
    </row>
    <row r="192" spans="1:65" s="14" customFormat="1" ht="11.25">
      <c r="B192" s="223"/>
      <c r="C192" s="224"/>
      <c r="D192" s="200" t="s">
        <v>182</v>
      </c>
      <c r="E192" s="225" t="s">
        <v>1</v>
      </c>
      <c r="F192" s="226" t="s">
        <v>253</v>
      </c>
      <c r="G192" s="224"/>
      <c r="H192" s="227">
        <v>18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AT192" s="233" t="s">
        <v>182</v>
      </c>
      <c r="AU192" s="233" t="s">
        <v>84</v>
      </c>
      <c r="AV192" s="14" t="s">
        <v>181</v>
      </c>
      <c r="AW192" s="14" t="s">
        <v>31</v>
      </c>
      <c r="AX192" s="14" t="s">
        <v>82</v>
      </c>
      <c r="AY192" s="233" t="s">
        <v>175</v>
      </c>
    </row>
    <row r="193" spans="1:65" s="11" customFormat="1" ht="22.9" customHeight="1">
      <c r="B193" s="170"/>
      <c r="C193" s="171"/>
      <c r="D193" s="172" t="s">
        <v>74</v>
      </c>
      <c r="E193" s="258" t="s">
        <v>187</v>
      </c>
      <c r="F193" s="258" t="s">
        <v>702</v>
      </c>
      <c r="G193" s="171"/>
      <c r="H193" s="171"/>
      <c r="I193" s="174"/>
      <c r="J193" s="259">
        <f>BK193</f>
        <v>0</v>
      </c>
      <c r="K193" s="171"/>
      <c r="L193" s="176"/>
      <c r="M193" s="177"/>
      <c r="N193" s="178"/>
      <c r="O193" s="178"/>
      <c r="P193" s="179">
        <f>SUM(P194:P209)</f>
        <v>0</v>
      </c>
      <c r="Q193" s="178"/>
      <c r="R193" s="179">
        <f>SUM(R194:R209)</f>
        <v>0</v>
      </c>
      <c r="S193" s="178"/>
      <c r="T193" s="180">
        <f>SUM(T194:T209)</f>
        <v>0</v>
      </c>
      <c r="AR193" s="181" t="s">
        <v>82</v>
      </c>
      <c r="AT193" s="182" t="s">
        <v>74</v>
      </c>
      <c r="AU193" s="182" t="s">
        <v>82</v>
      </c>
      <c r="AY193" s="181" t="s">
        <v>175</v>
      </c>
      <c r="BK193" s="183">
        <f>SUM(BK194:BK209)</f>
        <v>0</v>
      </c>
    </row>
    <row r="194" spans="1:65" s="2" customFormat="1" ht="24.2" customHeight="1">
      <c r="A194" s="34"/>
      <c r="B194" s="35"/>
      <c r="C194" s="239" t="s">
        <v>300</v>
      </c>
      <c r="D194" s="239" t="s">
        <v>377</v>
      </c>
      <c r="E194" s="240" t="s">
        <v>826</v>
      </c>
      <c r="F194" s="241" t="s">
        <v>827</v>
      </c>
      <c r="G194" s="242" t="s">
        <v>179</v>
      </c>
      <c r="H194" s="243">
        <v>64</v>
      </c>
      <c r="I194" s="244"/>
      <c r="J194" s="245">
        <f>ROUND(I194*H194,2)</f>
        <v>0</v>
      </c>
      <c r="K194" s="241" t="s">
        <v>1</v>
      </c>
      <c r="L194" s="39"/>
      <c r="M194" s="246" t="s">
        <v>1</v>
      </c>
      <c r="N194" s="247" t="s">
        <v>40</v>
      </c>
      <c r="O194" s="71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6" t="s">
        <v>181</v>
      </c>
      <c r="AT194" s="196" t="s">
        <v>377</v>
      </c>
      <c r="AU194" s="196" t="s">
        <v>84</v>
      </c>
      <c r="AY194" s="17" t="s">
        <v>175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7" t="s">
        <v>82</v>
      </c>
      <c r="BK194" s="197">
        <f>ROUND(I194*H194,2)</f>
        <v>0</v>
      </c>
      <c r="BL194" s="17" t="s">
        <v>181</v>
      </c>
      <c r="BM194" s="196" t="s">
        <v>301</v>
      </c>
    </row>
    <row r="195" spans="1:65" s="13" customFormat="1" ht="11.25">
      <c r="B195" s="213"/>
      <c r="C195" s="214"/>
      <c r="D195" s="200" t="s">
        <v>182</v>
      </c>
      <c r="E195" s="215" t="s">
        <v>1</v>
      </c>
      <c r="F195" s="216" t="s">
        <v>179</v>
      </c>
      <c r="G195" s="214"/>
      <c r="H195" s="215" t="s">
        <v>1</v>
      </c>
      <c r="I195" s="217"/>
      <c r="J195" s="214"/>
      <c r="K195" s="214"/>
      <c r="L195" s="218"/>
      <c r="M195" s="219"/>
      <c r="N195" s="220"/>
      <c r="O195" s="220"/>
      <c r="P195" s="220"/>
      <c r="Q195" s="220"/>
      <c r="R195" s="220"/>
      <c r="S195" s="220"/>
      <c r="T195" s="221"/>
      <c r="AT195" s="222" t="s">
        <v>182</v>
      </c>
      <c r="AU195" s="222" t="s">
        <v>84</v>
      </c>
      <c r="AV195" s="13" t="s">
        <v>82</v>
      </c>
      <c r="AW195" s="13" t="s">
        <v>31</v>
      </c>
      <c r="AX195" s="13" t="s">
        <v>75</v>
      </c>
      <c r="AY195" s="222" t="s">
        <v>175</v>
      </c>
    </row>
    <row r="196" spans="1:65" s="12" customFormat="1" ht="11.25">
      <c r="B196" s="198"/>
      <c r="C196" s="199"/>
      <c r="D196" s="200" t="s">
        <v>182</v>
      </c>
      <c r="E196" s="201" t="s">
        <v>1</v>
      </c>
      <c r="F196" s="202" t="s">
        <v>828</v>
      </c>
      <c r="G196" s="199"/>
      <c r="H196" s="203">
        <v>64</v>
      </c>
      <c r="I196" s="204"/>
      <c r="J196" s="199"/>
      <c r="K196" s="199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182</v>
      </c>
      <c r="AU196" s="209" t="s">
        <v>84</v>
      </c>
      <c r="AV196" s="12" t="s">
        <v>84</v>
      </c>
      <c r="AW196" s="12" t="s">
        <v>31</v>
      </c>
      <c r="AX196" s="12" t="s">
        <v>75</v>
      </c>
      <c r="AY196" s="209" t="s">
        <v>175</v>
      </c>
    </row>
    <row r="197" spans="1:65" s="14" customFormat="1" ht="11.25">
      <c r="B197" s="223"/>
      <c r="C197" s="224"/>
      <c r="D197" s="200" t="s">
        <v>182</v>
      </c>
      <c r="E197" s="225" t="s">
        <v>1</v>
      </c>
      <c r="F197" s="226" t="s">
        <v>253</v>
      </c>
      <c r="G197" s="224"/>
      <c r="H197" s="227">
        <v>64</v>
      </c>
      <c r="I197" s="228"/>
      <c r="J197" s="224"/>
      <c r="K197" s="224"/>
      <c r="L197" s="229"/>
      <c r="M197" s="230"/>
      <c r="N197" s="231"/>
      <c r="O197" s="231"/>
      <c r="P197" s="231"/>
      <c r="Q197" s="231"/>
      <c r="R197" s="231"/>
      <c r="S197" s="231"/>
      <c r="T197" s="232"/>
      <c r="AT197" s="233" t="s">
        <v>182</v>
      </c>
      <c r="AU197" s="233" t="s">
        <v>84</v>
      </c>
      <c r="AV197" s="14" t="s">
        <v>181</v>
      </c>
      <c r="AW197" s="14" t="s">
        <v>31</v>
      </c>
      <c r="AX197" s="14" t="s">
        <v>82</v>
      </c>
      <c r="AY197" s="233" t="s">
        <v>175</v>
      </c>
    </row>
    <row r="198" spans="1:65" s="2" customFormat="1" ht="37.9" customHeight="1">
      <c r="A198" s="34"/>
      <c r="B198" s="35"/>
      <c r="C198" s="239" t="s">
        <v>213</v>
      </c>
      <c r="D198" s="239" t="s">
        <v>377</v>
      </c>
      <c r="E198" s="240" t="s">
        <v>817</v>
      </c>
      <c r="F198" s="241" t="s">
        <v>818</v>
      </c>
      <c r="G198" s="242" t="s">
        <v>283</v>
      </c>
      <c r="H198" s="243">
        <v>24</v>
      </c>
      <c r="I198" s="244"/>
      <c r="J198" s="245">
        <f>ROUND(I198*H198,2)</f>
        <v>0</v>
      </c>
      <c r="K198" s="241" t="s">
        <v>1</v>
      </c>
      <c r="L198" s="39"/>
      <c r="M198" s="246" t="s">
        <v>1</v>
      </c>
      <c r="N198" s="247" t="s">
        <v>40</v>
      </c>
      <c r="O198" s="71"/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6" t="s">
        <v>181</v>
      </c>
      <c r="AT198" s="196" t="s">
        <v>377</v>
      </c>
      <c r="AU198" s="196" t="s">
        <v>84</v>
      </c>
      <c r="AY198" s="17" t="s">
        <v>175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7" t="s">
        <v>82</v>
      </c>
      <c r="BK198" s="197">
        <f>ROUND(I198*H198,2)</f>
        <v>0</v>
      </c>
      <c r="BL198" s="17" t="s">
        <v>181</v>
      </c>
      <c r="BM198" s="196" t="s">
        <v>305</v>
      </c>
    </row>
    <row r="199" spans="1:65" s="13" customFormat="1" ht="11.25">
      <c r="B199" s="213"/>
      <c r="C199" s="214"/>
      <c r="D199" s="200" t="s">
        <v>182</v>
      </c>
      <c r="E199" s="215" t="s">
        <v>1</v>
      </c>
      <c r="F199" s="216" t="s">
        <v>819</v>
      </c>
      <c r="G199" s="214"/>
      <c r="H199" s="215" t="s">
        <v>1</v>
      </c>
      <c r="I199" s="217"/>
      <c r="J199" s="214"/>
      <c r="K199" s="214"/>
      <c r="L199" s="218"/>
      <c r="M199" s="219"/>
      <c r="N199" s="220"/>
      <c r="O199" s="220"/>
      <c r="P199" s="220"/>
      <c r="Q199" s="220"/>
      <c r="R199" s="220"/>
      <c r="S199" s="220"/>
      <c r="T199" s="221"/>
      <c r="AT199" s="222" t="s">
        <v>182</v>
      </c>
      <c r="AU199" s="222" t="s">
        <v>84</v>
      </c>
      <c r="AV199" s="13" t="s">
        <v>82</v>
      </c>
      <c r="AW199" s="13" t="s">
        <v>31</v>
      </c>
      <c r="AX199" s="13" t="s">
        <v>75</v>
      </c>
      <c r="AY199" s="222" t="s">
        <v>175</v>
      </c>
    </row>
    <row r="200" spans="1:65" s="12" customFormat="1" ht="11.25">
      <c r="B200" s="198"/>
      <c r="C200" s="199"/>
      <c r="D200" s="200" t="s">
        <v>182</v>
      </c>
      <c r="E200" s="201" t="s">
        <v>1</v>
      </c>
      <c r="F200" s="202" t="s">
        <v>829</v>
      </c>
      <c r="G200" s="199"/>
      <c r="H200" s="203">
        <v>24</v>
      </c>
      <c r="I200" s="204"/>
      <c r="J200" s="199"/>
      <c r="K200" s="199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182</v>
      </c>
      <c r="AU200" s="209" t="s">
        <v>84</v>
      </c>
      <c r="AV200" s="12" t="s">
        <v>84</v>
      </c>
      <c r="AW200" s="12" t="s">
        <v>31</v>
      </c>
      <c r="AX200" s="12" t="s">
        <v>75</v>
      </c>
      <c r="AY200" s="209" t="s">
        <v>175</v>
      </c>
    </row>
    <row r="201" spans="1:65" s="14" customFormat="1" ht="11.25">
      <c r="B201" s="223"/>
      <c r="C201" s="224"/>
      <c r="D201" s="200" t="s">
        <v>182</v>
      </c>
      <c r="E201" s="225" t="s">
        <v>1</v>
      </c>
      <c r="F201" s="226" t="s">
        <v>253</v>
      </c>
      <c r="G201" s="224"/>
      <c r="H201" s="227">
        <v>24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AT201" s="233" t="s">
        <v>182</v>
      </c>
      <c r="AU201" s="233" t="s">
        <v>84</v>
      </c>
      <c r="AV201" s="14" t="s">
        <v>181</v>
      </c>
      <c r="AW201" s="14" t="s">
        <v>31</v>
      </c>
      <c r="AX201" s="14" t="s">
        <v>82</v>
      </c>
      <c r="AY201" s="233" t="s">
        <v>175</v>
      </c>
    </row>
    <row r="202" spans="1:65" s="2" customFormat="1" ht="24.2" customHeight="1">
      <c r="A202" s="34"/>
      <c r="B202" s="35"/>
      <c r="C202" s="239" t="s">
        <v>308</v>
      </c>
      <c r="D202" s="239" t="s">
        <v>377</v>
      </c>
      <c r="E202" s="240" t="s">
        <v>830</v>
      </c>
      <c r="F202" s="241" t="s">
        <v>831</v>
      </c>
      <c r="G202" s="242" t="s">
        <v>315</v>
      </c>
      <c r="H202" s="243">
        <v>3.84</v>
      </c>
      <c r="I202" s="244"/>
      <c r="J202" s="245">
        <f>ROUND(I202*H202,2)</f>
        <v>0</v>
      </c>
      <c r="K202" s="241" t="s">
        <v>1</v>
      </c>
      <c r="L202" s="39"/>
      <c r="M202" s="246" t="s">
        <v>1</v>
      </c>
      <c r="N202" s="247" t="s">
        <v>40</v>
      </c>
      <c r="O202" s="71"/>
      <c r="P202" s="194">
        <f>O202*H202</f>
        <v>0</v>
      </c>
      <c r="Q202" s="194">
        <v>0</v>
      </c>
      <c r="R202" s="194">
        <f>Q202*H202</f>
        <v>0</v>
      </c>
      <c r="S202" s="194">
        <v>0</v>
      </c>
      <c r="T202" s="19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6" t="s">
        <v>181</v>
      </c>
      <c r="AT202" s="196" t="s">
        <v>377</v>
      </c>
      <c r="AU202" s="196" t="s">
        <v>84</v>
      </c>
      <c r="AY202" s="17" t="s">
        <v>175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7" t="s">
        <v>82</v>
      </c>
      <c r="BK202" s="197">
        <f>ROUND(I202*H202,2)</f>
        <v>0</v>
      </c>
      <c r="BL202" s="17" t="s">
        <v>181</v>
      </c>
      <c r="BM202" s="196" t="s">
        <v>311</v>
      </c>
    </row>
    <row r="203" spans="1:65" s="13" customFormat="1" ht="11.25">
      <c r="B203" s="213"/>
      <c r="C203" s="214"/>
      <c r="D203" s="200" t="s">
        <v>182</v>
      </c>
      <c r="E203" s="215" t="s">
        <v>1</v>
      </c>
      <c r="F203" s="216" t="s">
        <v>824</v>
      </c>
      <c r="G203" s="214"/>
      <c r="H203" s="215" t="s">
        <v>1</v>
      </c>
      <c r="I203" s="217"/>
      <c r="J203" s="214"/>
      <c r="K203" s="214"/>
      <c r="L203" s="218"/>
      <c r="M203" s="219"/>
      <c r="N203" s="220"/>
      <c r="O203" s="220"/>
      <c r="P203" s="220"/>
      <c r="Q203" s="220"/>
      <c r="R203" s="220"/>
      <c r="S203" s="220"/>
      <c r="T203" s="221"/>
      <c r="AT203" s="222" t="s">
        <v>182</v>
      </c>
      <c r="AU203" s="222" t="s">
        <v>84</v>
      </c>
      <c r="AV203" s="13" t="s">
        <v>82</v>
      </c>
      <c r="AW203" s="13" t="s">
        <v>31</v>
      </c>
      <c r="AX203" s="13" t="s">
        <v>75</v>
      </c>
      <c r="AY203" s="222" t="s">
        <v>175</v>
      </c>
    </row>
    <row r="204" spans="1:65" s="12" customFormat="1" ht="11.25">
      <c r="B204" s="198"/>
      <c r="C204" s="199"/>
      <c r="D204" s="200" t="s">
        <v>182</v>
      </c>
      <c r="E204" s="201" t="s">
        <v>1</v>
      </c>
      <c r="F204" s="202" t="s">
        <v>832</v>
      </c>
      <c r="G204" s="199"/>
      <c r="H204" s="203">
        <v>3.84</v>
      </c>
      <c r="I204" s="204"/>
      <c r="J204" s="199"/>
      <c r="K204" s="199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182</v>
      </c>
      <c r="AU204" s="209" t="s">
        <v>84</v>
      </c>
      <c r="AV204" s="12" t="s">
        <v>84</v>
      </c>
      <c r="AW204" s="12" t="s">
        <v>31</v>
      </c>
      <c r="AX204" s="12" t="s">
        <v>75</v>
      </c>
      <c r="AY204" s="209" t="s">
        <v>175</v>
      </c>
    </row>
    <row r="205" spans="1:65" s="14" customFormat="1" ht="11.25">
      <c r="B205" s="223"/>
      <c r="C205" s="224"/>
      <c r="D205" s="200" t="s">
        <v>182</v>
      </c>
      <c r="E205" s="225" t="s">
        <v>1</v>
      </c>
      <c r="F205" s="226" t="s">
        <v>253</v>
      </c>
      <c r="G205" s="224"/>
      <c r="H205" s="227">
        <v>3.84</v>
      </c>
      <c r="I205" s="228"/>
      <c r="J205" s="224"/>
      <c r="K205" s="224"/>
      <c r="L205" s="229"/>
      <c r="M205" s="230"/>
      <c r="N205" s="231"/>
      <c r="O205" s="231"/>
      <c r="P205" s="231"/>
      <c r="Q205" s="231"/>
      <c r="R205" s="231"/>
      <c r="S205" s="231"/>
      <c r="T205" s="232"/>
      <c r="AT205" s="233" t="s">
        <v>182</v>
      </c>
      <c r="AU205" s="233" t="s">
        <v>84</v>
      </c>
      <c r="AV205" s="14" t="s">
        <v>181</v>
      </c>
      <c r="AW205" s="14" t="s">
        <v>31</v>
      </c>
      <c r="AX205" s="14" t="s">
        <v>82</v>
      </c>
      <c r="AY205" s="233" t="s">
        <v>175</v>
      </c>
    </row>
    <row r="206" spans="1:65" s="2" customFormat="1" ht="21.75" customHeight="1">
      <c r="A206" s="34"/>
      <c r="B206" s="35"/>
      <c r="C206" s="239" t="s">
        <v>218</v>
      </c>
      <c r="D206" s="239" t="s">
        <v>377</v>
      </c>
      <c r="E206" s="240" t="s">
        <v>418</v>
      </c>
      <c r="F206" s="241" t="s">
        <v>419</v>
      </c>
      <c r="G206" s="242" t="s">
        <v>315</v>
      </c>
      <c r="H206" s="243">
        <v>3.84</v>
      </c>
      <c r="I206" s="244"/>
      <c r="J206" s="245">
        <f>ROUND(I206*H206,2)</f>
        <v>0</v>
      </c>
      <c r="K206" s="241" t="s">
        <v>1</v>
      </c>
      <c r="L206" s="39"/>
      <c r="M206" s="246" t="s">
        <v>1</v>
      </c>
      <c r="N206" s="247" t="s">
        <v>40</v>
      </c>
      <c r="O206" s="71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6" t="s">
        <v>181</v>
      </c>
      <c r="AT206" s="196" t="s">
        <v>377</v>
      </c>
      <c r="AU206" s="196" t="s">
        <v>84</v>
      </c>
      <c r="AY206" s="17" t="s">
        <v>175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7" t="s">
        <v>82</v>
      </c>
      <c r="BK206" s="197">
        <f>ROUND(I206*H206,2)</f>
        <v>0</v>
      </c>
      <c r="BL206" s="17" t="s">
        <v>181</v>
      </c>
      <c r="BM206" s="196" t="s">
        <v>316</v>
      </c>
    </row>
    <row r="207" spans="1:65" s="13" customFormat="1" ht="11.25">
      <c r="B207" s="213"/>
      <c r="C207" s="214"/>
      <c r="D207" s="200" t="s">
        <v>182</v>
      </c>
      <c r="E207" s="215" t="s">
        <v>1</v>
      </c>
      <c r="F207" s="216" t="s">
        <v>824</v>
      </c>
      <c r="G207" s="214"/>
      <c r="H207" s="215" t="s">
        <v>1</v>
      </c>
      <c r="I207" s="217"/>
      <c r="J207" s="214"/>
      <c r="K207" s="214"/>
      <c r="L207" s="218"/>
      <c r="M207" s="219"/>
      <c r="N207" s="220"/>
      <c r="O207" s="220"/>
      <c r="P207" s="220"/>
      <c r="Q207" s="220"/>
      <c r="R207" s="220"/>
      <c r="S207" s="220"/>
      <c r="T207" s="221"/>
      <c r="AT207" s="222" t="s">
        <v>182</v>
      </c>
      <c r="AU207" s="222" t="s">
        <v>84</v>
      </c>
      <c r="AV207" s="13" t="s">
        <v>82</v>
      </c>
      <c r="AW207" s="13" t="s">
        <v>31</v>
      </c>
      <c r="AX207" s="13" t="s">
        <v>75</v>
      </c>
      <c r="AY207" s="222" t="s">
        <v>175</v>
      </c>
    </row>
    <row r="208" spans="1:65" s="12" customFormat="1" ht="11.25">
      <c r="B208" s="198"/>
      <c r="C208" s="199"/>
      <c r="D208" s="200" t="s">
        <v>182</v>
      </c>
      <c r="E208" s="201" t="s">
        <v>1</v>
      </c>
      <c r="F208" s="202" t="s">
        <v>832</v>
      </c>
      <c r="G208" s="199"/>
      <c r="H208" s="203">
        <v>3.84</v>
      </c>
      <c r="I208" s="204"/>
      <c r="J208" s="199"/>
      <c r="K208" s="199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182</v>
      </c>
      <c r="AU208" s="209" t="s">
        <v>84</v>
      </c>
      <c r="AV208" s="12" t="s">
        <v>84</v>
      </c>
      <c r="AW208" s="12" t="s">
        <v>31</v>
      </c>
      <c r="AX208" s="12" t="s">
        <v>75</v>
      </c>
      <c r="AY208" s="209" t="s">
        <v>175</v>
      </c>
    </row>
    <row r="209" spans="1:65" s="14" customFormat="1" ht="11.25">
      <c r="B209" s="223"/>
      <c r="C209" s="224"/>
      <c r="D209" s="200" t="s">
        <v>182</v>
      </c>
      <c r="E209" s="225" t="s">
        <v>1</v>
      </c>
      <c r="F209" s="226" t="s">
        <v>253</v>
      </c>
      <c r="G209" s="224"/>
      <c r="H209" s="227">
        <v>3.84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AT209" s="233" t="s">
        <v>182</v>
      </c>
      <c r="AU209" s="233" t="s">
        <v>84</v>
      </c>
      <c r="AV209" s="14" t="s">
        <v>181</v>
      </c>
      <c r="AW209" s="14" t="s">
        <v>31</v>
      </c>
      <c r="AX209" s="14" t="s">
        <v>82</v>
      </c>
      <c r="AY209" s="233" t="s">
        <v>175</v>
      </c>
    </row>
    <row r="210" spans="1:65" s="11" customFormat="1" ht="22.9" customHeight="1">
      <c r="B210" s="170"/>
      <c r="C210" s="171"/>
      <c r="D210" s="172" t="s">
        <v>74</v>
      </c>
      <c r="E210" s="258" t="s">
        <v>201</v>
      </c>
      <c r="F210" s="258" t="s">
        <v>291</v>
      </c>
      <c r="G210" s="171"/>
      <c r="H210" s="171"/>
      <c r="I210" s="174"/>
      <c r="J210" s="259">
        <f>BK210</f>
        <v>0</v>
      </c>
      <c r="K210" s="171"/>
      <c r="L210" s="176"/>
      <c r="M210" s="177"/>
      <c r="N210" s="178"/>
      <c r="O210" s="178"/>
      <c r="P210" s="179">
        <f>SUM(P211:P235)</f>
        <v>0</v>
      </c>
      <c r="Q210" s="178"/>
      <c r="R210" s="179">
        <f>SUM(R211:R235)</f>
        <v>0</v>
      </c>
      <c r="S210" s="178"/>
      <c r="T210" s="180">
        <f>SUM(T211:T235)</f>
        <v>0</v>
      </c>
      <c r="AR210" s="181" t="s">
        <v>82</v>
      </c>
      <c r="AT210" s="182" t="s">
        <v>74</v>
      </c>
      <c r="AU210" s="182" t="s">
        <v>82</v>
      </c>
      <c r="AY210" s="181" t="s">
        <v>175</v>
      </c>
      <c r="BK210" s="183">
        <f>SUM(BK211:BK235)</f>
        <v>0</v>
      </c>
    </row>
    <row r="211" spans="1:65" s="2" customFormat="1" ht="24.2" customHeight="1">
      <c r="A211" s="34"/>
      <c r="B211" s="35"/>
      <c r="C211" s="239" t="s">
        <v>319</v>
      </c>
      <c r="D211" s="239" t="s">
        <v>377</v>
      </c>
      <c r="E211" s="240" t="s">
        <v>808</v>
      </c>
      <c r="F211" s="241" t="s">
        <v>809</v>
      </c>
      <c r="G211" s="242" t="s">
        <v>179</v>
      </c>
      <c r="H211" s="243">
        <v>139</v>
      </c>
      <c r="I211" s="244"/>
      <c r="J211" s="245">
        <f>ROUND(I211*H211,2)</f>
        <v>0</v>
      </c>
      <c r="K211" s="241" t="s">
        <v>1</v>
      </c>
      <c r="L211" s="39"/>
      <c r="M211" s="246" t="s">
        <v>1</v>
      </c>
      <c r="N211" s="247" t="s">
        <v>40</v>
      </c>
      <c r="O211" s="71"/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6" t="s">
        <v>181</v>
      </c>
      <c r="AT211" s="196" t="s">
        <v>377</v>
      </c>
      <c r="AU211" s="196" t="s">
        <v>84</v>
      </c>
      <c r="AY211" s="17" t="s">
        <v>175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7" t="s">
        <v>82</v>
      </c>
      <c r="BK211" s="197">
        <f>ROUND(I211*H211,2)</f>
        <v>0</v>
      </c>
      <c r="BL211" s="17" t="s">
        <v>181</v>
      </c>
      <c r="BM211" s="196" t="s">
        <v>322</v>
      </c>
    </row>
    <row r="212" spans="1:65" s="13" customFormat="1" ht="11.25">
      <c r="B212" s="213"/>
      <c r="C212" s="214"/>
      <c r="D212" s="200" t="s">
        <v>182</v>
      </c>
      <c r="E212" s="215" t="s">
        <v>1</v>
      </c>
      <c r="F212" s="216" t="s">
        <v>179</v>
      </c>
      <c r="G212" s="214"/>
      <c r="H212" s="215" t="s">
        <v>1</v>
      </c>
      <c r="I212" s="217"/>
      <c r="J212" s="214"/>
      <c r="K212" s="214"/>
      <c r="L212" s="218"/>
      <c r="M212" s="219"/>
      <c r="N212" s="220"/>
      <c r="O212" s="220"/>
      <c r="P212" s="220"/>
      <c r="Q212" s="220"/>
      <c r="R212" s="220"/>
      <c r="S212" s="220"/>
      <c r="T212" s="221"/>
      <c r="AT212" s="222" t="s">
        <v>182</v>
      </c>
      <c r="AU212" s="222" t="s">
        <v>84</v>
      </c>
      <c r="AV212" s="13" t="s">
        <v>82</v>
      </c>
      <c r="AW212" s="13" t="s">
        <v>31</v>
      </c>
      <c r="AX212" s="13" t="s">
        <v>75</v>
      </c>
      <c r="AY212" s="222" t="s">
        <v>175</v>
      </c>
    </row>
    <row r="213" spans="1:65" s="12" customFormat="1" ht="11.25">
      <c r="B213" s="198"/>
      <c r="C213" s="199"/>
      <c r="D213" s="200" t="s">
        <v>182</v>
      </c>
      <c r="E213" s="201" t="s">
        <v>1</v>
      </c>
      <c r="F213" s="202" t="s">
        <v>833</v>
      </c>
      <c r="G213" s="199"/>
      <c r="H213" s="203">
        <v>139</v>
      </c>
      <c r="I213" s="204"/>
      <c r="J213" s="199"/>
      <c r="K213" s="199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182</v>
      </c>
      <c r="AU213" s="209" t="s">
        <v>84</v>
      </c>
      <c r="AV213" s="12" t="s">
        <v>84</v>
      </c>
      <c r="AW213" s="12" t="s">
        <v>31</v>
      </c>
      <c r="AX213" s="12" t="s">
        <v>75</v>
      </c>
      <c r="AY213" s="209" t="s">
        <v>175</v>
      </c>
    </row>
    <row r="214" spans="1:65" s="14" customFormat="1" ht="11.25">
      <c r="B214" s="223"/>
      <c r="C214" s="224"/>
      <c r="D214" s="200" t="s">
        <v>182</v>
      </c>
      <c r="E214" s="225" t="s">
        <v>1</v>
      </c>
      <c r="F214" s="226" t="s">
        <v>253</v>
      </c>
      <c r="G214" s="224"/>
      <c r="H214" s="227">
        <v>139</v>
      </c>
      <c r="I214" s="228"/>
      <c r="J214" s="224"/>
      <c r="K214" s="224"/>
      <c r="L214" s="229"/>
      <c r="M214" s="230"/>
      <c r="N214" s="231"/>
      <c r="O214" s="231"/>
      <c r="P214" s="231"/>
      <c r="Q214" s="231"/>
      <c r="R214" s="231"/>
      <c r="S214" s="231"/>
      <c r="T214" s="232"/>
      <c r="AT214" s="233" t="s">
        <v>182</v>
      </c>
      <c r="AU214" s="233" t="s">
        <v>84</v>
      </c>
      <c r="AV214" s="14" t="s">
        <v>181</v>
      </c>
      <c r="AW214" s="14" t="s">
        <v>31</v>
      </c>
      <c r="AX214" s="14" t="s">
        <v>82</v>
      </c>
      <c r="AY214" s="233" t="s">
        <v>175</v>
      </c>
    </row>
    <row r="215" spans="1:65" s="2" customFormat="1" ht="16.5" customHeight="1">
      <c r="A215" s="34"/>
      <c r="B215" s="35"/>
      <c r="C215" s="239" t="s">
        <v>222</v>
      </c>
      <c r="D215" s="239" t="s">
        <v>377</v>
      </c>
      <c r="E215" s="240" t="s">
        <v>811</v>
      </c>
      <c r="F215" s="241" t="s">
        <v>812</v>
      </c>
      <c r="G215" s="242" t="s">
        <v>179</v>
      </c>
      <c r="H215" s="243">
        <v>139</v>
      </c>
      <c r="I215" s="244"/>
      <c r="J215" s="245">
        <f>ROUND(I215*H215,2)</f>
        <v>0</v>
      </c>
      <c r="K215" s="241" t="s">
        <v>1</v>
      </c>
      <c r="L215" s="39"/>
      <c r="M215" s="246" t="s">
        <v>1</v>
      </c>
      <c r="N215" s="247" t="s">
        <v>40</v>
      </c>
      <c r="O215" s="71"/>
      <c r="P215" s="194">
        <f>O215*H215</f>
        <v>0</v>
      </c>
      <c r="Q215" s="194">
        <v>0</v>
      </c>
      <c r="R215" s="194">
        <f>Q215*H215</f>
        <v>0</v>
      </c>
      <c r="S215" s="194">
        <v>0</v>
      </c>
      <c r="T215" s="19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6" t="s">
        <v>181</v>
      </c>
      <c r="AT215" s="196" t="s">
        <v>377</v>
      </c>
      <c r="AU215" s="196" t="s">
        <v>84</v>
      </c>
      <c r="AY215" s="17" t="s">
        <v>175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7" t="s">
        <v>82</v>
      </c>
      <c r="BK215" s="197">
        <f>ROUND(I215*H215,2)</f>
        <v>0</v>
      </c>
      <c r="BL215" s="17" t="s">
        <v>181</v>
      </c>
      <c r="BM215" s="196" t="s">
        <v>328</v>
      </c>
    </row>
    <row r="216" spans="1:65" s="13" customFormat="1" ht="11.25">
      <c r="B216" s="213"/>
      <c r="C216" s="214"/>
      <c r="D216" s="200" t="s">
        <v>182</v>
      </c>
      <c r="E216" s="215" t="s">
        <v>1</v>
      </c>
      <c r="F216" s="216" t="s">
        <v>179</v>
      </c>
      <c r="G216" s="214"/>
      <c r="H216" s="215" t="s">
        <v>1</v>
      </c>
      <c r="I216" s="217"/>
      <c r="J216" s="214"/>
      <c r="K216" s="214"/>
      <c r="L216" s="218"/>
      <c r="M216" s="219"/>
      <c r="N216" s="220"/>
      <c r="O216" s="220"/>
      <c r="P216" s="220"/>
      <c r="Q216" s="220"/>
      <c r="R216" s="220"/>
      <c r="S216" s="220"/>
      <c r="T216" s="221"/>
      <c r="AT216" s="222" t="s">
        <v>182</v>
      </c>
      <c r="AU216" s="222" t="s">
        <v>84</v>
      </c>
      <c r="AV216" s="13" t="s">
        <v>82</v>
      </c>
      <c r="AW216" s="13" t="s">
        <v>31</v>
      </c>
      <c r="AX216" s="13" t="s">
        <v>75</v>
      </c>
      <c r="AY216" s="222" t="s">
        <v>175</v>
      </c>
    </row>
    <row r="217" spans="1:65" s="12" customFormat="1" ht="11.25">
      <c r="B217" s="198"/>
      <c r="C217" s="199"/>
      <c r="D217" s="200" t="s">
        <v>182</v>
      </c>
      <c r="E217" s="201" t="s">
        <v>1</v>
      </c>
      <c r="F217" s="202" t="s">
        <v>833</v>
      </c>
      <c r="G217" s="199"/>
      <c r="H217" s="203">
        <v>139</v>
      </c>
      <c r="I217" s="204"/>
      <c r="J217" s="199"/>
      <c r="K217" s="199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182</v>
      </c>
      <c r="AU217" s="209" t="s">
        <v>84</v>
      </c>
      <c r="AV217" s="12" t="s">
        <v>84</v>
      </c>
      <c r="AW217" s="12" t="s">
        <v>31</v>
      </c>
      <c r="AX217" s="12" t="s">
        <v>75</v>
      </c>
      <c r="AY217" s="209" t="s">
        <v>175</v>
      </c>
    </row>
    <row r="218" spans="1:65" s="14" customFormat="1" ht="11.25">
      <c r="B218" s="223"/>
      <c r="C218" s="224"/>
      <c r="D218" s="200" t="s">
        <v>182</v>
      </c>
      <c r="E218" s="225" t="s">
        <v>1</v>
      </c>
      <c r="F218" s="226" t="s">
        <v>253</v>
      </c>
      <c r="G218" s="224"/>
      <c r="H218" s="227">
        <v>139</v>
      </c>
      <c r="I218" s="228"/>
      <c r="J218" s="224"/>
      <c r="K218" s="224"/>
      <c r="L218" s="229"/>
      <c r="M218" s="230"/>
      <c r="N218" s="231"/>
      <c r="O218" s="231"/>
      <c r="P218" s="231"/>
      <c r="Q218" s="231"/>
      <c r="R218" s="231"/>
      <c r="S218" s="231"/>
      <c r="T218" s="232"/>
      <c r="AT218" s="233" t="s">
        <v>182</v>
      </c>
      <c r="AU218" s="233" t="s">
        <v>84</v>
      </c>
      <c r="AV218" s="14" t="s">
        <v>181</v>
      </c>
      <c r="AW218" s="14" t="s">
        <v>31</v>
      </c>
      <c r="AX218" s="14" t="s">
        <v>82</v>
      </c>
      <c r="AY218" s="233" t="s">
        <v>175</v>
      </c>
    </row>
    <row r="219" spans="1:65" s="2" customFormat="1" ht="16.5" customHeight="1">
      <c r="A219" s="34"/>
      <c r="B219" s="35"/>
      <c r="C219" s="239" t="s">
        <v>7</v>
      </c>
      <c r="D219" s="239" t="s">
        <v>377</v>
      </c>
      <c r="E219" s="240" t="s">
        <v>813</v>
      </c>
      <c r="F219" s="241" t="s">
        <v>814</v>
      </c>
      <c r="G219" s="242" t="s">
        <v>179</v>
      </c>
      <c r="H219" s="243">
        <v>6.95</v>
      </c>
      <c r="I219" s="244"/>
      <c r="J219" s="245">
        <f>ROUND(I219*H219,2)</f>
        <v>0</v>
      </c>
      <c r="K219" s="241" t="s">
        <v>1</v>
      </c>
      <c r="L219" s="39"/>
      <c r="M219" s="246" t="s">
        <v>1</v>
      </c>
      <c r="N219" s="247" t="s">
        <v>40</v>
      </c>
      <c r="O219" s="71"/>
      <c r="P219" s="194">
        <f>O219*H219</f>
        <v>0</v>
      </c>
      <c r="Q219" s="194">
        <v>0</v>
      </c>
      <c r="R219" s="194">
        <f>Q219*H219</f>
        <v>0</v>
      </c>
      <c r="S219" s="194">
        <v>0</v>
      </c>
      <c r="T219" s="19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6" t="s">
        <v>181</v>
      </c>
      <c r="AT219" s="196" t="s">
        <v>377</v>
      </c>
      <c r="AU219" s="196" t="s">
        <v>84</v>
      </c>
      <c r="AY219" s="17" t="s">
        <v>175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7" t="s">
        <v>82</v>
      </c>
      <c r="BK219" s="197">
        <f>ROUND(I219*H219,2)</f>
        <v>0</v>
      </c>
      <c r="BL219" s="17" t="s">
        <v>181</v>
      </c>
      <c r="BM219" s="196" t="s">
        <v>332</v>
      </c>
    </row>
    <row r="220" spans="1:65" s="13" customFormat="1" ht="11.25">
      <c r="B220" s="213"/>
      <c r="C220" s="214"/>
      <c r="D220" s="200" t="s">
        <v>182</v>
      </c>
      <c r="E220" s="215" t="s">
        <v>1</v>
      </c>
      <c r="F220" s="216" t="s">
        <v>815</v>
      </c>
      <c r="G220" s="214"/>
      <c r="H220" s="215" t="s">
        <v>1</v>
      </c>
      <c r="I220" s="217"/>
      <c r="J220" s="214"/>
      <c r="K220" s="214"/>
      <c r="L220" s="218"/>
      <c r="M220" s="219"/>
      <c r="N220" s="220"/>
      <c r="O220" s="220"/>
      <c r="P220" s="220"/>
      <c r="Q220" s="220"/>
      <c r="R220" s="220"/>
      <c r="S220" s="220"/>
      <c r="T220" s="221"/>
      <c r="AT220" s="222" t="s">
        <v>182</v>
      </c>
      <c r="AU220" s="222" t="s">
        <v>84</v>
      </c>
      <c r="AV220" s="13" t="s">
        <v>82</v>
      </c>
      <c r="AW220" s="13" t="s">
        <v>31</v>
      </c>
      <c r="AX220" s="13" t="s">
        <v>75</v>
      </c>
      <c r="AY220" s="222" t="s">
        <v>175</v>
      </c>
    </row>
    <row r="221" spans="1:65" s="12" customFormat="1" ht="11.25">
      <c r="B221" s="198"/>
      <c r="C221" s="199"/>
      <c r="D221" s="200" t="s">
        <v>182</v>
      </c>
      <c r="E221" s="201" t="s">
        <v>1</v>
      </c>
      <c r="F221" s="202" t="s">
        <v>834</v>
      </c>
      <c r="G221" s="199"/>
      <c r="H221" s="203">
        <v>6.95</v>
      </c>
      <c r="I221" s="204"/>
      <c r="J221" s="199"/>
      <c r="K221" s="199"/>
      <c r="L221" s="205"/>
      <c r="M221" s="206"/>
      <c r="N221" s="207"/>
      <c r="O221" s="207"/>
      <c r="P221" s="207"/>
      <c r="Q221" s="207"/>
      <c r="R221" s="207"/>
      <c r="S221" s="207"/>
      <c r="T221" s="208"/>
      <c r="AT221" s="209" t="s">
        <v>182</v>
      </c>
      <c r="AU221" s="209" t="s">
        <v>84</v>
      </c>
      <c r="AV221" s="12" t="s">
        <v>84</v>
      </c>
      <c r="AW221" s="12" t="s">
        <v>31</v>
      </c>
      <c r="AX221" s="12" t="s">
        <v>75</v>
      </c>
      <c r="AY221" s="209" t="s">
        <v>175</v>
      </c>
    </row>
    <row r="222" spans="1:65" s="14" customFormat="1" ht="11.25">
      <c r="B222" s="223"/>
      <c r="C222" s="224"/>
      <c r="D222" s="200" t="s">
        <v>182</v>
      </c>
      <c r="E222" s="225" t="s">
        <v>1</v>
      </c>
      <c r="F222" s="226" t="s">
        <v>253</v>
      </c>
      <c r="G222" s="224"/>
      <c r="H222" s="227">
        <v>6.95</v>
      </c>
      <c r="I222" s="228"/>
      <c r="J222" s="224"/>
      <c r="K222" s="224"/>
      <c r="L222" s="229"/>
      <c r="M222" s="230"/>
      <c r="N222" s="231"/>
      <c r="O222" s="231"/>
      <c r="P222" s="231"/>
      <c r="Q222" s="231"/>
      <c r="R222" s="231"/>
      <c r="S222" s="231"/>
      <c r="T222" s="232"/>
      <c r="AT222" s="233" t="s">
        <v>182</v>
      </c>
      <c r="AU222" s="233" t="s">
        <v>84</v>
      </c>
      <c r="AV222" s="14" t="s">
        <v>181</v>
      </c>
      <c r="AW222" s="14" t="s">
        <v>31</v>
      </c>
      <c r="AX222" s="14" t="s">
        <v>82</v>
      </c>
      <c r="AY222" s="233" t="s">
        <v>175</v>
      </c>
    </row>
    <row r="223" spans="1:65" s="2" customFormat="1" ht="37.9" customHeight="1">
      <c r="A223" s="34"/>
      <c r="B223" s="35"/>
      <c r="C223" s="239" t="s">
        <v>227</v>
      </c>
      <c r="D223" s="239" t="s">
        <v>377</v>
      </c>
      <c r="E223" s="240" t="s">
        <v>817</v>
      </c>
      <c r="F223" s="241" t="s">
        <v>818</v>
      </c>
      <c r="G223" s="242" t="s">
        <v>283</v>
      </c>
      <c r="H223" s="243">
        <v>278</v>
      </c>
      <c r="I223" s="244"/>
      <c r="J223" s="245">
        <f>ROUND(I223*H223,2)</f>
        <v>0</v>
      </c>
      <c r="K223" s="241" t="s">
        <v>1</v>
      </c>
      <c r="L223" s="39"/>
      <c r="M223" s="246" t="s">
        <v>1</v>
      </c>
      <c r="N223" s="247" t="s">
        <v>40</v>
      </c>
      <c r="O223" s="71"/>
      <c r="P223" s="194">
        <f>O223*H223</f>
        <v>0</v>
      </c>
      <c r="Q223" s="194">
        <v>0</v>
      </c>
      <c r="R223" s="194">
        <f>Q223*H223</f>
        <v>0</v>
      </c>
      <c r="S223" s="194">
        <v>0</v>
      </c>
      <c r="T223" s="19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6" t="s">
        <v>181</v>
      </c>
      <c r="AT223" s="196" t="s">
        <v>377</v>
      </c>
      <c r="AU223" s="196" t="s">
        <v>84</v>
      </c>
      <c r="AY223" s="17" t="s">
        <v>175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7" t="s">
        <v>82</v>
      </c>
      <c r="BK223" s="197">
        <f>ROUND(I223*H223,2)</f>
        <v>0</v>
      </c>
      <c r="BL223" s="17" t="s">
        <v>181</v>
      </c>
      <c r="BM223" s="196" t="s">
        <v>336</v>
      </c>
    </row>
    <row r="224" spans="1:65" s="13" customFormat="1" ht="11.25">
      <c r="B224" s="213"/>
      <c r="C224" s="214"/>
      <c r="D224" s="200" t="s">
        <v>182</v>
      </c>
      <c r="E224" s="215" t="s">
        <v>1</v>
      </c>
      <c r="F224" s="216" t="s">
        <v>819</v>
      </c>
      <c r="G224" s="214"/>
      <c r="H224" s="215" t="s">
        <v>1</v>
      </c>
      <c r="I224" s="217"/>
      <c r="J224" s="214"/>
      <c r="K224" s="214"/>
      <c r="L224" s="218"/>
      <c r="M224" s="219"/>
      <c r="N224" s="220"/>
      <c r="O224" s="220"/>
      <c r="P224" s="220"/>
      <c r="Q224" s="220"/>
      <c r="R224" s="220"/>
      <c r="S224" s="220"/>
      <c r="T224" s="221"/>
      <c r="AT224" s="222" t="s">
        <v>182</v>
      </c>
      <c r="AU224" s="222" t="s">
        <v>84</v>
      </c>
      <c r="AV224" s="13" t="s">
        <v>82</v>
      </c>
      <c r="AW224" s="13" t="s">
        <v>31</v>
      </c>
      <c r="AX224" s="13" t="s">
        <v>75</v>
      </c>
      <c r="AY224" s="222" t="s">
        <v>175</v>
      </c>
    </row>
    <row r="225" spans="1:65" s="12" customFormat="1" ht="11.25">
      <c r="B225" s="198"/>
      <c r="C225" s="199"/>
      <c r="D225" s="200" t="s">
        <v>182</v>
      </c>
      <c r="E225" s="201" t="s">
        <v>1</v>
      </c>
      <c r="F225" s="202" t="s">
        <v>835</v>
      </c>
      <c r="G225" s="199"/>
      <c r="H225" s="203">
        <v>278</v>
      </c>
      <c r="I225" s="204"/>
      <c r="J225" s="199"/>
      <c r="K225" s="199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182</v>
      </c>
      <c r="AU225" s="209" t="s">
        <v>84</v>
      </c>
      <c r="AV225" s="12" t="s">
        <v>84</v>
      </c>
      <c r="AW225" s="12" t="s">
        <v>31</v>
      </c>
      <c r="AX225" s="12" t="s">
        <v>75</v>
      </c>
      <c r="AY225" s="209" t="s">
        <v>175</v>
      </c>
    </row>
    <row r="226" spans="1:65" s="14" customFormat="1" ht="11.25">
      <c r="B226" s="223"/>
      <c r="C226" s="224"/>
      <c r="D226" s="200" t="s">
        <v>182</v>
      </c>
      <c r="E226" s="225" t="s">
        <v>1</v>
      </c>
      <c r="F226" s="226" t="s">
        <v>253</v>
      </c>
      <c r="G226" s="224"/>
      <c r="H226" s="227">
        <v>278</v>
      </c>
      <c r="I226" s="228"/>
      <c r="J226" s="224"/>
      <c r="K226" s="224"/>
      <c r="L226" s="229"/>
      <c r="M226" s="230"/>
      <c r="N226" s="231"/>
      <c r="O226" s="231"/>
      <c r="P226" s="231"/>
      <c r="Q226" s="231"/>
      <c r="R226" s="231"/>
      <c r="S226" s="231"/>
      <c r="T226" s="232"/>
      <c r="AT226" s="233" t="s">
        <v>182</v>
      </c>
      <c r="AU226" s="233" t="s">
        <v>84</v>
      </c>
      <c r="AV226" s="14" t="s">
        <v>181</v>
      </c>
      <c r="AW226" s="14" t="s">
        <v>31</v>
      </c>
      <c r="AX226" s="14" t="s">
        <v>82</v>
      </c>
      <c r="AY226" s="233" t="s">
        <v>175</v>
      </c>
    </row>
    <row r="227" spans="1:65" s="2" customFormat="1" ht="33" customHeight="1">
      <c r="A227" s="34"/>
      <c r="B227" s="35"/>
      <c r="C227" s="239" t="s">
        <v>339</v>
      </c>
      <c r="D227" s="239" t="s">
        <v>377</v>
      </c>
      <c r="E227" s="240" t="s">
        <v>836</v>
      </c>
      <c r="F227" s="241" t="s">
        <v>427</v>
      </c>
      <c r="G227" s="242" t="s">
        <v>428</v>
      </c>
      <c r="H227" s="243">
        <v>0.09</v>
      </c>
      <c r="I227" s="244"/>
      <c r="J227" s="245">
        <f>ROUND(I227*H227,2)</f>
        <v>0</v>
      </c>
      <c r="K227" s="241" t="s">
        <v>1</v>
      </c>
      <c r="L227" s="39"/>
      <c r="M227" s="246" t="s">
        <v>1</v>
      </c>
      <c r="N227" s="247" t="s">
        <v>40</v>
      </c>
      <c r="O227" s="71"/>
      <c r="P227" s="194">
        <f>O227*H227</f>
        <v>0</v>
      </c>
      <c r="Q227" s="194">
        <v>0</v>
      </c>
      <c r="R227" s="194">
        <f>Q227*H227</f>
        <v>0</v>
      </c>
      <c r="S227" s="194">
        <v>0</v>
      </c>
      <c r="T227" s="19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6" t="s">
        <v>181</v>
      </c>
      <c r="AT227" s="196" t="s">
        <v>377</v>
      </c>
      <c r="AU227" s="196" t="s">
        <v>84</v>
      </c>
      <c r="AY227" s="17" t="s">
        <v>175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7" t="s">
        <v>82</v>
      </c>
      <c r="BK227" s="197">
        <f>ROUND(I227*H227,2)</f>
        <v>0</v>
      </c>
      <c r="BL227" s="17" t="s">
        <v>181</v>
      </c>
      <c r="BM227" s="196" t="s">
        <v>342</v>
      </c>
    </row>
    <row r="228" spans="1:65" s="13" customFormat="1" ht="11.25">
      <c r="B228" s="213"/>
      <c r="C228" s="214"/>
      <c r="D228" s="200" t="s">
        <v>182</v>
      </c>
      <c r="E228" s="215" t="s">
        <v>1</v>
      </c>
      <c r="F228" s="216" t="s">
        <v>429</v>
      </c>
      <c r="G228" s="214"/>
      <c r="H228" s="215" t="s">
        <v>1</v>
      </c>
      <c r="I228" s="217"/>
      <c r="J228" s="214"/>
      <c r="K228" s="214"/>
      <c r="L228" s="218"/>
      <c r="M228" s="219"/>
      <c r="N228" s="220"/>
      <c r="O228" s="220"/>
      <c r="P228" s="220"/>
      <c r="Q228" s="220"/>
      <c r="R228" s="220"/>
      <c r="S228" s="220"/>
      <c r="T228" s="221"/>
      <c r="AT228" s="222" t="s">
        <v>182</v>
      </c>
      <c r="AU228" s="222" t="s">
        <v>84</v>
      </c>
      <c r="AV228" s="13" t="s">
        <v>82</v>
      </c>
      <c r="AW228" s="13" t="s">
        <v>31</v>
      </c>
      <c r="AX228" s="13" t="s">
        <v>75</v>
      </c>
      <c r="AY228" s="222" t="s">
        <v>175</v>
      </c>
    </row>
    <row r="229" spans="1:65" s="12" customFormat="1" ht="11.25">
      <c r="B229" s="198"/>
      <c r="C229" s="199"/>
      <c r="D229" s="200" t="s">
        <v>182</v>
      </c>
      <c r="E229" s="201" t="s">
        <v>1</v>
      </c>
      <c r="F229" s="202" t="s">
        <v>837</v>
      </c>
      <c r="G229" s="199"/>
      <c r="H229" s="203">
        <v>0.09</v>
      </c>
      <c r="I229" s="204"/>
      <c r="J229" s="199"/>
      <c r="K229" s="199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182</v>
      </c>
      <c r="AU229" s="209" t="s">
        <v>84</v>
      </c>
      <c r="AV229" s="12" t="s">
        <v>84</v>
      </c>
      <c r="AW229" s="12" t="s">
        <v>31</v>
      </c>
      <c r="AX229" s="12" t="s">
        <v>75</v>
      </c>
      <c r="AY229" s="209" t="s">
        <v>175</v>
      </c>
    </row>
    <row r="230" spans="1:65" s="14" customFormat="1" ht="11.25">
      <c r="B230" s="223"/>
      <c r="C230" s="224"/>
      <c r="D230" s="200" t="s">
        <v>182</v>
      </c>
      <c r="E230" s="225" t="s">
        <v>1</v>
      </c>
      <c r="F230" s="226" t="s">
        <v>253</v>
      </c>
      <c r="G230" s="224"/>
      <c r="H230" s="227">
        <v>0.09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AT230" s="233" t="s">
        <v>182</v>
      </c>
      <c r="AU230" s="233" t="s">
        <v>84</v>
      </c>
      <c r="AV230" s="14" t="s">
        <v>181</v>
      </c>
      <c r="AW230" s="14" t="s">
        <v>31</v>
      </c>
      <c r="AX230" s="14" t="s">
        <v>82</v>
      </c>
      <c r="AY230" s="233" t="s">
        <v>175</v>
      </c>
    </row>
    <row r="231" spans="1:65" s="2" customFormat="1" ht="24.2" customHeight="1">
      <c r="A231" s="34"/>
      <c r="B231" s="35"/>
      <c r="C231" s="239" t="s">
        <v>231</v>
      </c>
      <c r="D231" s="239" t="s">
        <v>377</v>
      </c>
      <c r="E231" s="240" t="s">
        <v>838</v>
      </c>
      <c r="F231" s="241" t="s">
        <v>839</v>
      </c>
      <c r="G231" s="242" t="s">
        <v>315</v>
      </c>
      <c r="H231" s="243">
        <v>16.68</v>
      </c>
      <c r="I231" s="244"/>
      <c r="J231" s="245">
        <f>ROUND(I231*H231,2)</f>
        <v>0</v>
      </c>
      <c r="K231" s="241" t="s">
        <v>1</v>
      </c>
      <c r="L231" s="39"/>
      <c r="M231" s="246" t="s">
        <v>1</v>
      </c>
      <c r="N231" s="247" t="s">
        <v>40</v>
      </c>
      <c r="O231" s="71"/>
      <c r="P231" s="194">
        <f>O231*H231</f>
        <v>0</v>
      </c>
      <c r="Q231" s="194">
        <v>0</v>
      </c>
      <c r="R231" s="194">
        <f>Q231*H231</f>
        <v>0</v>
      </c>
      <c r="S231" s="194">
        <v>0</v>
      </c>
      <c r="T231" s="19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6" t="s">
        <v>181</v>
      </c>
      <c r="AT231" s="196" t="s">
        <v>377</v>
      </c>
      <c r="AU231" s="196" t="s">
        <v>84</v>
      </c>
      <c r="AY231" s="17" t="s">
        <v>175</v>
      </c>
      <c r="BE231" s="197">
        <f>IF(N231="základní",J231,0)</f>
        <v>0</v>
      </c>
      <c r="BF231" s="197">
        <f>IF(N231="snížená",J231,0)</f>
        <v>0</v>
      </c>
      <c r="BG231" s="197">
        <f>IF(N231="zákl. přenesená",J231,0)</f>
        <v>0</v>
      </c>
      <c r="BH231" s="197">
        <f>IF(N231="sníž. přenesená",J231,0)</f>
        <v>0</v>
      </c>
      <c r="BI231" s="197">
        <f>IF(N231="nulová",J231,0)</f>
        <v>0</v>
      </c>
      <c r="BJ231" s="17" t="s">
        <v>82</v>
      </c>
      <c r="BK231" s="197">
        <f>ROUND(I231*H231,2)</f>
        <v>0</v>
      </c>
      <c r="BL231" s="17" t="s">
        <v>181</v>
      </c>
      <c r="BM231" s="196" t="s">
        <v>348</v>
      </c>
    </row>
    <row r="232" spans="1:65" s="2" customFormat="1" ht="21.75" customHeight="1">
      <c r="A232" s="34"/>
      <c r="B232" s="35"/>
      <c r="C232" s="239" t="s">
        <v>349</v>
      </c>
      <c r="D232" s="239" t="s">
        <v>377</v>
      </c>
      <c r="E232" s="240" t="s">
        <v>418</v>
      </c>
      <c r="F232" s="241" t="s">
        <v>419</v>
      </c>
      <c r="G232" s="242" t="s">
        <v>315</v>
      </c>
      <c r="H232" s="243">
        <v>16.68</v>
      </c>
      <c r="I232" s="244"/>
      <c r="J232" s="245">
        <f>ROUND(I232*H232,2)</f>
        <v>0</v>
      </c>
      <c r="K232" s="241" t="s">
        <v>1</v>
      </c>
      <c r="L232" s="39"/>
      <c r="M232" s="246" t="s">
        <v>1</v>
      </c>
      <c r="N232" s="247" t="s">
        <v>40</v>
      </c>
      <c r="O232" s="71"/>
      <c r="P232" s="194">
        <f>O232*H232</f>
        <v>0</v>
      </c>
      <c r="Q232" s="194">
        <v>0</v>
      </c>
      <c r="R232" s="194">
        <f>Q232*H232</f>
        <v>0</v>
      </c>
      <c r="S232" s="194">
        <v>0</v>
      </c>
      <c r="T232" s="195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6" t="s">
        <v>181</v>
      </c>
      <c r="AT232" s="196" t="s">
        <v>377</v>
      </c>
      <c r="AU232" s="196" t="s">
        <v>84</v>
      </c>
      <c r="AY232" s="17" t="s">
        <v>175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7" t="s">
        <v>82</v>
      </c>
      <c r="BK232" s="197">
        <f>ROUND(I232*H232,2)</f>
        <v>0</v>
      </c>
      <c r="BL232" s="17" t="s">
        <v>181</v>
      </c>
      <c r="BM232" s="196" t="s">
        <v>352</v>
      </c>
    </row>
    <row r="233" spans="1:65" s="13" customFormat="1" ht="11.25">
      <c r="B233" s="213"/>
      <c r="C233" s="214"/>
      <c r="D233" s="200" t="s">
        <v>182</v>
      </c>
      <c r="E233" s="215" t="s">
        <v>1</v>
      </c>
      <c r="F233" s="216" t="s">
        <v>840</v>
      </c>
      <c r="G233" s="214"/>
      <c r="H233" s="215" t="s">
        <v>1</v>
      </c>
      <c r="I233" s="217"/>
      <c r="J233" s="214"/>
      <c r="K233" s="214"/>
      <c r="L233" s="218"/>
      <c r="M233" s="219"/>
      <c r="N233" s="220"/>
      <c r="O233" s="220"/>
      <c r="P233" s="220"/>
      <c r="Q233" s="220"/>
      <c r="R233" s="220"/>
      <c r="S233" s="220"/>
      <c r="T233" s="221"/>
      <c r="AT233" s="222" t="s">
        <v>182</v>
      </c>
      <c r="AU233" s="222" t="s">
        <v>84</v>
      </c>
      <c r="AV233" s="13" t="s">
        <v>82</v>
      </c>
      <c r="AW233" s="13" t="s">
        <v>31</v>
      </c>
      <c r="AX233" s="13" t="s">
        <v>75</v>
      </c>
      <c r="AY233" s="222" t="s">
        <v>175</v>
      </c>
    </row>
    <row r="234" spans="1:65" s="12" customFormat="1" ht="11.25">
      <c r="B234" s="198"/>
      <c r="C234" s="199"/>
      <c r="D234" s="200" t="s">
        <v>182</v>
      </c>
      <c r="E234" s="201" t="s">
        <v>1</v>
      </c>
      <c r="F234" s="202" t="s">
        <v>841</v>
      </c>
      <c r="G234" s="199"/>
      <c r="H234" s="203">
        <v>16.68</v>
      </c>
      <c r="I234" s="204"/>
      <c r="J234" s="199"/>
      <c r="K234" s="199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182</v>
      </c>
      <c r="AU234" s="209" t="s">
        <v>84</v>
      </c>
      <c r="AV234" s="12" t="s">
        <v>84</v>
      </c>
      <c r="AW234" s="12" t="s">
        <v>31</v>
      </c>
      <c r="AX234" s="12" t="s">
        <v>75</v>
      </c>
      <c r="AY234" s="209" t="s">
        <v>175</v>
      </c>
    </row>
    <row r="235" spans="1:65" s="14" customFormat="1" ht="11.25">
      <c r="B235" s="223"/>
      <c r="C235" s="224"/>
      <c r="D235" s="200" t="s">
        <v>182</v>
      </c>
      <c r="E235" s="225" t="s">
        <v>1</v>
      </c>
      <c r="F235" s="226" t="s">
        <v>253</v>
      </c>
      <c r="G235" s="224"/>
      <c r="H235" s="227">
        <v>16.68</v>
      </c>
      <c r="I235" s="228"/>
      <c r="J235" s="224"/>
      <c r="K235" s="224"/>
      <c r="L235" s="229"/>
      <c r="M235" s="230"/>
      <c r="N235" s="231"/>
      <c r="O235" s="231"/>
      <c r="P235" s="231"/>
      <c r="Q235" s="231"/>
      <c r="R235" s="231"/>
      <c r="S235" s="231"/>
      <c r="T235" s="232"/>
      <c r="AT235" s="233" t="s">
        <v>182</v>
      </c>
      <c r="AU235" s="233" t="s">
        <v>84</v>
      </c>
      <c r="AV235" s="14" t="s">
        <v>181</v>
      </c>
      <c r="AW235" s="14" t="s">
        <v>31</v>
      </c>
      <c r="AX235" s="14" t="s">
        <v>82</v>
      </c>
      <c r="AY235" s="233" t="s">
        <v>175</v>
      </c>
    </row>
    <row r="236" spans="1:65" s="11" customFormat="1" ht="22.9" customHeight="1">
      <c r="B236" s="170"/>
      <c r="C236" s="171"/>
      <c r="D236" s="172" t="s">
        <v>74</v>
      </c>
      <c r="E236" s="258" t="s">
        <v>290</v>
      </c>
      <c r="F236" s="258" t="s">
        <v>325</v>
      </c>
      <c r="G236" s="171"/>
      <c r="H236" s="171"/>
      <c r="I236" s="174"/>
      <c r="J236" s="259">
        <f>BK236</f>
        <v>0</v>
      </c>
      <c r="K236" s="171"/>
      <c r="L236" s="176"/>
      <c r="M236" s="177"/>
      <c r="N236" s="178"/>
      <c r="O236" s="178"/>
      <c r="P236" s="179">
        <f>SUM(P237:P252)</f>
        <v>0</v>
      </c>
      <c r="Q236" s="178"/>
      <c r="R236" s="179">
        <f>SUM(R237:R252)</f>
        <v>0</v>
      </c>
      <c r="S236" s="178"/>
      <c r="T236" s="180">
        <f>SUM(T237:T252)</f>
        <v>0</v>
      </c>
      <c r="AR236" s="181" t="s">
        <v>82</v>
      </c>
      <c r="AT236" s="182" t="s">
        <v>74</v>
      </c>
      <c r="AU236" s="182" t="s">
        <v>82</v>
      </c>
      <c r="AY236" s="181" t="s">
        <v>175</v>
      </c>
      <c r="BK236" s="183">
        <f>SUM(BK237:BK252)</f>
        <v>0</v>
      </c>
    </row>
    <row r="237" spans="1:65" s="2" customFormat="1" ht="24.2" customHeight="1">
      <c r="A237" s="34"/>
      <c r="B237" s="35"/>
      <c r="C237" s="239" t="s">
        <v>236</v>
      </c>
      <c r="D237" s="239" t="s">
        <v>377</v>
      </c>
      <c r="E237" s="240" t="s">
        <v>842</v>
      </c>
      <c r="F237" s="241" t="s">
        <v>843</v>
      </c>
      <c r="G237" s="242" t="s">
        <v>179</v>
      </c>
      <c r="H237" s="243">
        <v>1826</v>
      </c>
      <c r="I237" s="244"/>
      <c r="J237" s="245">
        <f>ROUND(I237*H237,2)</f>
        <v>0</v>
      </c>
      <c r="K237" s="241" t="s">
        <v>1</v>
      </c>
      <c r="L237" s="39"/>
      <c r="M237" s="246" t="s">
        <v>1</v>
      </c>
      <c r="N237" s="247" t="s">
        <v>40</v>
      </c>
      <c r="O237" s="71"/>
      <c r="P237" s="194">
        <f>O237*H237</f>
        <v>0</v>
      </c>
      <c r="Q237" s="194">
        <v>0</v>
      </c>
      <c r="R237" s="194">
        <f>Q237*H237</f>
        <v>0</v>
      </c>
      <c r="S237" s="194">
        <v>0</v>
      </c>
      <c r="T237" s="195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6" t="s">
        <v>181</v>
      </c>
      <c r="AT237" s="196" t="s">
        <v>377</v>
      </c>
      <c r="AU237" s="196" t="s">
        <v>84</v>
      </c>
      <c r="AY237" s="17" t="s">
        <v>175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7" t="s">
        <v>82</v>
      </c>
      <c r="BK237" s="197">
        <f>ROUND(I237*H237,2)</f>
        <v>0</v>
      </c>
      <c r="BL237" s="17" t="s">
        <v>181</v>
      </c>
      <c r="BM237" s="196" t="s">
        <v>355</v>
      </c>
    </row>
    <row r="238" spans="1:65" s="13" customFormat="1" ht="11.25">
      <c r="B238" s="213"/>
      <c r="C238" s="214"/>
      <c r="D238" s="200" t="s">
        <v>182</v>
      </c>
      <c r="E238" s="215" t="s">
        <v>1</v>
      </c>
      <c r="F238" s="216" t="s">
        <v>179</v>
      </c>
      <c r="G238" s="214"/>
      <c r="H238" s="215" t="s">
        <v>1</v>
      </c>
      <c r="I238" s="217"/>
      <c r="J238" s="214"/>
      <c r="K238" s="214"/>
      <c r="L238" s="218"/>
      <c r="M238" s="219"/>
      <c r="N238" s="220"/>
      <c r="O238" s="220"/>
      <c r="P238" s="220"/>
      <c r="Q238" s="220"/>
      <c r="R238" s="220"/>
      <c r="S238" s="220"/>
      <c r="T238" s="221"/>
      <c r="AT238" s="222" t="s">
        <v>182</v>
      </c>
      <c r="AU238" s="222" t="s">
        <v>84</v>
      </c>
      <c r="AV238" s="13" t="s">
        <v>82</v>
      </c>
      <c r="AW238" s="13" t="s">
        <v>31</v>
      </c>
      <c r="AX238" s="13" t="s">
        <v>75</v>
      </c>
      <c r="AY238" s="222" t="s">
        <v>175</v>
      </c>
    </row>
    <row r="239" spans="1:65" s="12" customFormat="1" ht="11.25">
      <c r="B239" s="198"/>
      <c r="C239" s="199"/>
      <c r="D239" s="200" t="s">
        <v>182</v>
      </c>
      <c r="E239" s="201" t="s">
        <v>1</v>
      </c>
      <c r="F239" s="202" t="s">
        <v>844</v>
      </c>
      <c r="G239" s="199"/>
      <c r="H239" s="203">
        <v>1826</v>
      </c>
      <c r="I239" s="204"/>
      <c r="J239" s="199"/>
      <c r="K239" s="199"/>
      <c r="L239" s="205"/>
      <c r="M239" s="206"/>
      <c r="N239" s="207"/>
      <c r="O239" s="207"/>
      <c r="P239" s="207"/>
      <c r="Q239" s="207"/>
      <c r="R239" s="207"/>
      <c r="S239" s="207"/>
      <c r="T239" s="208"/>
      <c r="AT239" s="209" t="s">
        <v>182</v>
      </c>
      <c r="AU239" s="209" t="s">
        <v>84</v>
      </c>
      <c r="AV239" s="12" t="s">
        <v>84</v>
      </c>
      <c r="AW239" s="12" t="s">
        <v>31</v>
      </c>
      <c r="AX239" s="12" t="s">
        <v>75</v>
      </c>
      <c r="AY239" s="209" t="s">
        <v>175</v>
      </c>
    </row>
    <row r="240" spans="1:65" s="14" customFormat="1" ht="11.25">
      <c r="B240" s="223"/>
      <c r="C240" s="224"/>
      <c r="D240" s="200" t="s">
        <v>182</v>
      </c>
      <c r="E240" s="225" t="s">
        <v>1</v>
      </c>
      <c r="F240" s="226" t="s">
        <v>253</v>
      </c>
      <c r="G240" s="224"/>
      <c r="H240" s="227">
        <v>1826</v>
      </c>
      <c r="I240" s="228"/>
      <c r="J240" s="224"/>
      <c r="K240" s="224"/>
      <c r="L240" s="229"/>
      <c r="M240" s="230"/>
      <c r="N240" s="231"/>
      <c r="O240" s="231"/>
      <c r="P240" s="231"/>
      <c r="Q240" s="231"/>
      <c r="R240" s="231"/>
      <c r="S240" s="231"/>
      <c r="T240" s="232"/>
      <c r="AT240" s="233" t="s">
        <v>182</v>
      </c>
      <c r="AU240" s="233" t="s">
        <v>84</v>
      </c>
      <c r="AV240" s="14" t="s">
        <v>181</v>
      </c>
      <c r="AW240" s="14" t="s">
        <v>31</v>
      </c>
      <c r="AX240" s="14" t="s">
        <v>82</v>
      </c>
      <c r="AY240" s="233" t="s">
        <v>175</v>
      </c>
    </row>
    <row r="241" spans="1:65" s="2" customFormat="1" ht="37.9" customHeight="1">
      <c r="A241" s="34"/>
      <c r="B241" s="35"/>
      <c r="C241" s="239" t="s">
        <v>356</v>
      </c>
      <c r="D241" s="239" t="s">
        <v>377</v>
      </c>
      <c r="E241" s="240" t="s">
        <v>817</v>
      </c>
      <c r="F241" s="241" t="s">
        <v>818</v>
      </c>
      <c r="G241" s="242" t="s">
        <v>283</v>
      </c>
      <c r="H241" s="243">
        <v>2300</v>
      </c>
      <c r="I241" s="244"/>
      <c r="J241" s="245">
        <f>ROUND(I241*H241,2)</f>
        <v>0</v>
      </c>
      <c r="K241" s="241" t="s">
        <v>1</v>
      </c>
      <c r="L241" s="39"/>
      <c r="M241" s="246" t="s">
        <v>1</v>
      </c>
      <c r="N241" s="247" t="s">
        <v>40</v>
      </c>
      <c r="O241" s="71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6" t="s">
        <v>181</v>
      </c>
      <c r="AT241" s="196" t="s">
        <v>377</v>
      </c>
      <c r="AU241" s="196" t="s">
        <v>84</v>
      </c>
      <c r="AY241" s="17" t="s">
        <v>175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7" t="s">
        <v>82</v>
      </c>
      <c r="BK241" s="197">
        <f>ROUND(I241*H241,2)</f>
        <v>0</v>
      </c>
      <c r="BL241" s="17" t="s">
        <v>181</v>
      </c>
      <c r="BM241" s="196" t="s">
        <v>359</v>
      </c>
    </row>
    <row r="242" spans="1:65" s="13" customFormat="1" ht="11.25">
      <c r="B242" s="213"/>
      <c r="C242" s="214"/>
      <c r="D242" s="200" t="s">
        <v>182</v>
      </c>
      <c r="E242" s="215" t="s">
        <v>1</v>
      </c>
      <c r="F242" s="216" t="s">
        <v>819</v>
      </c>
      <c r="G242" s="214"/>
      <c r="H242" s="215" t="s">
        <v>1</v>
      </c>
      <c r="I242" s="217"/>
      <c r="J242" s="214"/>
      <c r="K242" s="214"/>
      <c r="L242" s="218"/>
      <c r="M242" s="219"/>
      <c r="N242" s="220"/>
      <c r="O242" s="220"/>
      <c r="P242" s="220"/>
      <c r="Q242" s="220"/>
      <c r="R242" s="220"/>
      <c r="S242" s="220"/>
      <c r="T242" s="221"/>
      <c r="AT242" s="222" t="s">
        <v>182</v>
      </c>
      <c r="AU242" s="222" t="s">
        <v>84</v>
      </c>
      <c r="AV242" s="13" t="s">
        <v>82</v>
      </c>
      <c r="AW242" s="13" t="s">
        <v>31</v>
      </c>
      <c r="AX242" s="13" t="s">
        <v>75</v>
      </c>
      <c r="AY242" s="222" t="s">
        <v>175</v>
      </c>
    </row>
    <row r="243" spans="1:65" s="12" customFormat="1" ht="11.25">
      <c r="B243" s="198"/>
      <c r="C243" s="199"/>
      <c r="D243" s="200" t="s">
        <v>182</v>
      </c>
      <c r="E243" s="201" t="s">
        <v>1</v>
      </c>
      <c r="F243" s="202" t="s">
        <v>845</v>
      </c>
      <c r="G243" s="199"/>
      <c r="H243" s="203">
        <v>2300</v>
      </c>
      <c r="I243" s="204"/>
      <c r="J243" s="199"/>
      <c r="K243" s="199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182</v>
      </c>
      <c r="AU243" s="209" t="s">
        <v>84</v>
      </c>
      <c r="AV243" s="12" t="s">
        <v>84</v>
      </c>
      <c r="AW243" s="12" t="s">
        <v>31</v>
      </c>
      <c r="AX243" s="12" t="s">
        <v>75</v>
      </c>
      <c r="AY243" s="209" t="s">
        <v>175</v>
      </c>
    </row>
    <row r="244" spans="1:65" s="14" customFormat="1" ht="11.25">
      <c r="B244" s="223"/>
      <c r="C244" s="224"/>
      <c r="D244" s="200" t="s">
        <v>182</v>
      </c>
      <c r="E244" s="225" t="s">
        <v>1</v>
      </c>
      <c r="F244" s="226" t="s">
        <v>253</v>
      </c>
      <c r="G244" s="224"/>
      <c r="H244" s="227">
        <v>2300</v>
      </c>
      <c r="I244" s="228"/>
      <c r="J244" s="224"/>
      <c r="K244" s="224"/>
      <c r="L244" s="229"/>
      <c r="M244" s="230"/>
      <c r="N244" s="231"/>
      <c r="O244" s="231"/>
      <c r="P244" s="231"/>
      <c r="Q244" s="231"/>
      <c r="R244" s="231"/>
      <c r="S244" s="231"/>
      <c r="T244" s="232"/>
      <c r="AT244" s="233" t="s">
        <v>182</v>
      </c>
      <c r="AU244" s="233" t="s">
        <v>84</v>
      </c>
      <c r="AV244" s="14" t="s">
        <v>181</v>
      </c>
      <c r="AW244" s="14" t="s">
        <v>31</v>
      </c>
      <c r="AX244" s="14" t="s">
        <v>82</v>
      </c>
      <c r="AY244" s="233" t="s">
        <v>175</v>
      </c>
    </row>
    <row r="245" spans="1:65" s="2" customFormat="1" ht="24.2" customHeight="1">
      <c r="A245" s="34"/>
      <c r="B245" s="35"/>
      <c r="C245" s="239" t="s">
        <v>299</v>
      </c>
      <c r="D245" s="239" t="s">
        <v>377</v>
      </c>
      <c r="E245" s="240" t="s">
        <v>846</v>
      </c>
      <c r="F245" s="241" t="s">
        <v>847</v>
      </c>
      <c r="G245" s="242" t="s">
        <v>315</v>
      </c>
      <c r="H245" s="243">
        <v>54.78</v>
      </c>
      <c r="I245" s="244"/>
      <c r="J245" s="245">
        <f>ROUND(I245*H245,2)</f>
        <v>0</v>
      </c>
      <c r="K245" s="241" t="s">
        <v>1</v>
      </c>
      <c r="L245" s="39"/>
      <c r="M245" s="246" t="s">
        <v>1</v>
      </c>
      <c r="N245" s="247" t="s">
        <v>40</v>
      </c>
      <c r="O245" s="71"/>
      <c r="P245" s="194">
        <f>O245*H245</f>
        <v>0</v>
      </c>
      <c r="Q245" s="194">
        <v>0</v>
      </c>
      <c r="R245" s="194">
        <f>Q245*H245</f>
        <v>0</v>
      </c>
      <c r="S245" s="194">
        <v>0</v>
      </c>
      <c r="T245" s="195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6" t="s">
        <v>181</v>
      </c>
      <c r="AT245" s="196" t="s">
        <v>377</v>
      </c>
      <c r="AU245" s="196" t="s">
        <v>84</v>
      </c>
      <c r="AY245" s="17" t="s">
        <v>175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7" t="s">
        <v>82</v>
      </c>
      <c r="BK245" s="197">
        <f>ROUND(I245*H245,2)</f>
        <v>0</v>
      </c>
      <c r="BL245" s="17" t="s">
        <v>181</v>
      </c>
      <c r="BM245" s="196" t="s">
        <v>363</v>
      </c>
    </row>
    <row r="246" spans="1:65" s="13" customFormat="1" ht="11.25">
      <c r="B246" s="213"/>
      <c r="C246" s="214"/>
      <c r="D246" s="200" t="s">
        <v>182</v>
      </c>
      <c r="E246" s="215" t="s">
        <v>1</v>
      </c>
      <c r="F246" s="216" t="s">
        <v>824</v>
      </c>
      <c r="G246" s="214"/>
      <c r="H246" s="215" t="s">
        <v>1</v>
      </c>
      <c r="I246" s="217"/>
      <c r="J246" s="214"/>
      <c r="K246" s="214"/>
      <c r="L246" s="218"/>
      <c r="M246" s="219"/>
      <c r="N246" s="220"/>
      <c r="O246" s="220"/>
      <c r="P246" s="220"/>
      <c r="Q246" s="220"/>
      <c r="R246" s="220"/>
      <c r="S246" s="220"/>
      <c r="T246" s="221"/>
      <c r="AT246" s="222" t="s">
        <v>182</v>
      </c>
      <c r="AU246" s="222" t="s">
        <v>84</v>
      </c>
      <c r="AV246" s="13" t="s">
        <v>82</v>
      </c>
      <c r="AW246" s="13" t="s">
        <v>31</v>
      </c>
      <c r="AX246" s="13" t="s">
        <v>75</v>
      </c>
      <c r="AY246" s="222" t="s">
        <v>175</v>
      </c>
    </row>
    <row r="247" spans="1:65" s="12" customFormat="1" ht="11.25">
      <c r="B247" s="198"/>
      <c r="C247" s="199"/>
      <c r="D247" s="200" t="s">
        <v>182</v>
      </c>
      <c r="E247" s="201" t="s">
        <v>1</v>
      </c>
      <c r="F247" s="202" t="s">
        <v>848</v>
      </c>
      <c r="G247" s="199"/>
      <c r="H247" s="203">
        <v>54.78</v>
      </c>
      <c r="I247" s="204"/>
      <c r="J247" s="199"/>
      <c r="K247" s="199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182</v>
      </c>
      <c r="AU247" s="209" t="s">
        <v>84</v>
      </c>
      <c r="AV247" s="12" t="s">
        <v>84</v>
      </c>
      <c r="AW247" s="12" t="s">
        <v>31</v>
      </c>
      <c r="AX247" s="12" t="s">
        <v>75</v>
      </c>
      <c r="AY247" s="209" t="s">
        <v>175</v>
      </c>
    </row>
    <row r="248" spans="1:65" s="14" customFormat="1" ht="11.25">
      <c r="B248" s="223"/>
      <c r="C248" s="224"/>
      <c r="D248" s="200" t="s">
        <v>182</v>
      </c>
      <c r="E248" s="225" t="s">
        <v>1</v>
      </c>
      <c r="F248" s="226" t="s">
        <v>253</v>
      </c>
      <c r="G248" s="224"/>
      <c r="H248" s="227">
        <v>54.78</v>
      </c>
      <c r="I248" s="228"/>
      <c r="J248" s="224"/>
      <c r="K248" s="224"/>
      <c r="L248" s="229"/>
      <c r="M248" s="230"/>
      <c r="N248" s="231"/>
      <c r="O248" s="231"/>
      <c r="P248" s="231"/>
      <c r="Q248" s="231"/>
      <c r="R248" s="231"/>
      <c r="S248" s="231"/>
      <c r="T248" s="232"/>
      <c r="AT248" s="233" t="s">
        <v>182</v>
      </c>
      <c r="AU248" s="233" t="s">
        <v>84</v>
      </c>
      <c r="AV248" s="14" t="s">
        <v>181</v>
      </c>
      <c r="AW248" s="14" t="s">
        <v>31</v>
      </c>
      <c r="AX248" s="14" t="s">
        <v>82</v>
      </c>
      <c r="AY248" s="233" t="s">
        <v>175</v>
      </c>
    </row>
    <row r="249" spans="1:65" s="2" customFormat="1" ht="21.75" customHeight="1">
      <c r="A249" s="34"/>
      <c r="B249" s="35"/>
      <c r="C249" s="239" t="s">
        <v>366</v>
      </c>
      <c r="D249" s="239" t="s">
        <v>377</v>
      </c>
      <c r="E249" s="240" t="s">
        <v>418</v>
      </c>
      <c r="F249" s="241" t="s">
        <v>419</v>
      </c>
      <c r="G249" s="242" t="s">
        <v>315</v>
      </c>
      <c r="H249" s="243">
        <v>54.78</v>
      </c>
      <c r="I249" s="244"/>
      <c r="J249" s="245">
        <f>ROUND(I249*H249,2)</f>
        <v>0</v>
      </c>
      <c r="K249" s="241" t="s">
        <v>1</v>
      </c>
      <c r="L249" s="39"/>
      <c r="M249" s="246" t="s">
        <v>1</v>
      </c>
      <c r="N249" s="247" t="s">
        <v>40</v>
      </c>
      <c r="O249" s="71"/>
      <c r="P249" s="194">
        <f>O249*H249</f>
        <v>0</v>
      </c>
      <c r="Q249" s="194">
        <v>0</v>
      </c>
      <c r="R249" s="194">
        <f>Q249*H249</f>
        <v>0</v>
      </c>
      <c r="S249" s="194">
        <v>0</v>
      </c>
      <c r="T249" s="195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6" t="s">
        <v>181</v>
      </c>
      <c r="AT249" s="196" t="s">
        <v>377</v>
      </c>
      <c r="AU249" s="196" t="s">
        <v>84</v>
      </c>
      <c r="AY249" s="17" t="s">
        <v>175</v>
      </c>
      <c r="BE249" s="197">
        <f>IF(N249="základní",J249,0)</f>
        <v>0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17" t="s">
        <v>82</v>
      </c>
      <c r="BK249" s="197">
        <f>ROUND(I249*H249,2)</f>
        <v>0</v>
      </c>
      <c r="BL249" s="17" t="s">
        <v>181</v>
      </c>
      <c r="BM249" s="196" t="s">
        <v>369</v>
      </c>
    </row>
    <row r="250" spans="1:65" s="13" customFormat="1" ht="11.25">
      <c r="B250" s="213"/>
      <c r="C250" s="214"/>
      <c r="D250" s="200" t="s">
        <v>182</v>
      </c>
      <c r="E250" s="215" t="s">
        <v>1</v>
      </c>
      <c r="F250" s="216" t="s">
        <v>824</v>
      </c>
      <c r="G250" s="214"/>
      <c r="H250" s="215" t="s">
        <v>1</v>
      </c>
      <c r="I250" s="217"/>
      <c r="J250" s="214"/>
      <c r="K250" s="214"/>
      <c r="L250" s="218"/>
      <c r="M250" s="219"/>
      <c r="N250" s="220"/>
      <c r="O250" s="220"/>
      <c r="P250" s="220"/>
      <c r="Q250" s="220"/>
      <c r="R250" s="220"/>
      <c r="S250" s="220"/>
      <c r="T250" s="221"/>
      <c r="AT250" s="222" t="s">
        <v>182</v>
      </c>
      <c r="AU250" s="222" t="s">
        <v>84</v>
      </c>
      <c r="AV250" s="13" t="s">
        <v>82</v>
      </c>
      <c r="AW250" s="13" t="s">
        <v>31</v>
      </c>
      <c r="AX250" s="13" t="s">
        <v>75</v>
      </c>
      <c r="AY250" s="222" t="s">
        <v>175</v>
      </c>
    </row>
    <row r="251" spans="1:65" s="12" customFormat="1" ht="11.25">
      <c r="B251" s="198"/>
      <c r="C251" s="199"/>
      <c r="D251" s="200" t="s">
        <v>182</v>
      </c>
      <c r="E251" s="201" t="s">
        <v>1</v>
      </c>
      <c r="F251" s="202" t="s">
        <v>848</v>
      </c>
      <c r="G251" s="199"/>
      <c r="H251" s="203">
        <v>54.78</v>
      </c>
      <c r="I251" s="204"/>
      <c r="J251" s="199"/>
      <c r="K251" s="199"/>
      <c r="L251" s="205"/>
      <c r="M251" s="206"/>
      <c r="N251" s="207"/>
      <c r="O251" s="207"/>
      <c r="P251" s="207"/>
      <c r="Q251" s="207"/>
      <c r="R251" s="207"/>
      <c r="S251" s="207"/>
      <c r="T251" s="208"/>
      <c r="AT251" s="209" t="s">
        <v>182</v>
      </c>
      <c r="AU251" s="209" t="s">
        <v>84</v>
      </c>
      <c r="AV251" s="12" t="s">
        <v>84</v>
      </c>
      <c r="AW251" s="12" t="s">
        <v>31</v>
      </c>
      <c r="AX251" s="12" t="s">
        <v>75</v>
      </c>
      <c r="AY251" s="209" t="s">
        <v>175</v>
      </c>
    </row>
    <row r="252" spans="1:65" s="14" customFormat="1" ht="11.25">
      <c r="B252" s="223"/>
      <c r="C252" s="224"/>
      <c r="D252" s="200" t="s">
        <v>182</v>
      </c>
      <c r="E252" s="225" t="s">
        <v>1</v>
      </c>
      <c r="F252" s="226" t="s">
        <v>253</v>
      </c>
      <c r="G252" s="224"/>
      <c r="H252" s="227">
        <v>54.78</v>
      </c>
      <c r="I252" s="228"/>
      <c r="J252" s="224"/>
      <c r="K252" s="224"/>
      <c r="L252" s="229"/>
      <c r="M252" s="250"/>
      <c r="N252" s="251"/>
      <c r="O252" s="251"/>
      <c r="P252" s="251"/>
      <c r="Q252" s="251"/>
      <c r="R252" s="251"/>
      <c r="S252" s="251"/>
      <c r="T252" s="252"/>
      <c r="AT252" s="233" t="s">
        <v>182</v>
      </c>
      <c r="AU252" s="233" t="s">
        <v>84</v>
      </c>
      <c r="AV252" s="14" t="s">
        <v>181</v>
      </c>
      <c r="AW252" s="14" t="s">
        <v>31</v>
      </c>
      <c r="AX252" s="14" t="s">
        <v>82</v>
      </c>
      <c r="AY252" s="233" t="s">
        <v>175</v>
      </c>
    </row>
    <row r="253" spans="1:65" s="2" customFormat="1" ht="6.95" customHeight="1">
      <c r="A253" s="34"/>
      <c r="B253" s="54"/>
      <c r="C253" s="55"/>
      <c r="D253" s="55"/>
      <c r="E253" s="55"/>
      <c r="F253" s="55"/>
      <c r="G253" s="55"/>
      <c r="H253" s="55"/>
      <c r="I253" s="55"/>
      <c r="J253" s="55"/>
      <c r="K253" s="55"/>
      <c r="L253" s="39"/>
      <c r="M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</row>
  </sheetData>
  <sheetProtection algorithmName="SHA-512" hashValue="N7StOCkyW6n2ItjAdrq0VwYaJfgGXbiDZuhA4PPOIz3X/Ut5lN5SleLl4S7lpS3vNxw7c+2KZG60CfynWcG82A==" saltValue="a+8ZcDDCFRfnXHYYbu5b0T5k5iCngyeQUy9kKzhkWgbG5Gr4Oqfm5+KnDEWFeRRnnaCCZpiak4re1ARRRIkSgg==" spinCount="100000" sheet="1" objects="1" scenarios="1" formatColumns="0" formatRows="0" autoFilter="0"/>
  <autoFilter ref="C130:K252" xr:uid="{00000000-0009-0000-0000-000010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5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93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145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306" t="str">
        <f>'Rekapitulace stavby'!K6</f>
        <v>R 198 – IP1a, IP1b, IP2 a IP3 v k. ú. Černožice n. Labem - Sadové úpravy</v>
      </c>
      <c r="F7" s="307"/>
      <c r="G7" s="307"/>
      <c r="H7" s="307"/>
      <c r="L7" s="20"/>
    </row>
    <row r="8" spans="1:46" ht="12.75">
      <c r="B8" s="20"/>
      <c r="D8" s="119" t="s">
        <v>146</v>
      </c>
      <c r="L8" s="20"/>
    </row>
    <row r="9" spans="1:46" s="1" customFormat="1" ht="16.5" customHeight="1">
      <c r="B9" s="20"/>
      <c r="E9" s="306" t="s">
        <v>147</v>
      </c>
      <c r="F9" s="305"/>
      <c r="G9" s="305"/>
      <c r="H9" s="305"/>
      <c r="L9" s="20"/>
    </row>
    <row r="10" spans="1:46" s="1" customFormat="1" ht="12" customHeight="1">
      <c r="B10" s="20"/>
      <c r="D10" s="119" t="s">
        <v>148</v>
      </c>
      <c r="L10" s="20"/>
    </row>
    <row r="11" spans="1:46" s="2" customFormat="1" ht="16.5" customHeight="1">
      <c r="A11" s="34"/>
      <c r="B11" s="39"/>
      <c r="C11" s="34"/>
      <c r="D11" s="34"/>
      <c r="E11" s="308" t="s">
        <v>149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150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10" t="s">
        <v>151</v>
      </c>
      <c r="F13" s="309"/>
      <c r="G13" s="309"/>
      <c r="H13" s="309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09" t="s">
        <v>1</v>
      </c>
      <c r="G15" s="34"/>
      <c r="H15" s="34"/>
      <c r="I15" s="119" t="s">
        <v>19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09" t="s">
        <v>26</v>
      </c>
      <c r="G16" s="34"/>
      <c r="H16" s="34"/>
      <c r="I16" s="119" t="s">
        <v>22</v>
      </c>
      <c r="J16" s="121" t="str">
        <f>'Rekapitulace stavby'!AN8</f>
        <v>26. 9. 2024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09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tr">
        <f>IF('Rekapitulace stavby'!E11="","",'Rekapitulace stavby'!E11)</f>
        <v xml:space="preserve"> </v>
      </c>
      <c r="F19" s="34"/>
      <c r="G19" s="34"/>
      <c r="H19" s="34"/>
      <c r="I19" s="119" t="s">
        <v>27</v>
      </c>
      <c r="J19" s="109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28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11" t="str">
        <f>'Rekapitulace stavby'!E14</f>
        <v>Vyplň údaj</v>
      </c>
      <c r="F22" s="312"/>
      <c r="G22" s="312"/>
      <c r="H22" s="312"/>
      <c r="I22" s="119" t="s">
        <v>27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30</v>
      </c>
      <c r="E24" s="34"/>
      <c r="F24" s="34"/>
      <c r="G24" s="34"/>
      <c r="H24" s="34"/>
      <c r="I24" s="119" t="s">
        <v>25</v>
      </c>
      <c r="J24" s="109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tr">
        <f>IF('Rekapitulace stavby'!E17="","",'Rekapitulace stavby'!E17)</f>
        <v xml:space="preserve"> </v>
      </c>
      <c r="F25" s="34"/>
      <c r="G25" s="34"/>
      <c r="H25" s="34"/>
      <c r="I25" s="119" t="s">
        <v>27</v>
      </c>
      <c r="J25" s="109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32</v>
      </c>
      <c r="E27" s="34"/>
      <c r="F27" s="34"/>
      <c r="G27" s="34"/>
      <c r="H27" s="34"/>
      <c r="I27" s="119" t="s">
        <v>25</v>
      </c>
      <c r="J27" s="109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tr">
        <f>IF('Rekapitulace stavby'!E20="","",'Rekapitulace stavby'!E20)</f>
        <v xml:space="preserve"> </v>
      </c>
      <c r="F28" s="34"/>
      <c r="G28" s="34"/>
      <c r="H28" s="34"/>
      <c r="I28" s="119" t="s">
        <v>27</v>
      </c>
      <c r="J28" s="109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2"/>
      <c r="B31" s="123"/>
      <c r="C31" s="122"/>
      <c r="D31" s="122"/>
      <c r="E31" s="313" t="s">
        <v>1</v>
      </c>
      <c r="F31" s="313"/>
      <c r="G31" s="313"/>
      <c r="H31" s="313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6" t="s">
        <v>35</v>
      </c>
      <c r="E34" s="34"/>
      <c r="F34" s="34"/>
      <c r="G34" s="34"/>
      <c r="H34" s="34"/>
      <c r="I34" s="34"/>
      <c r="J34" s="127">
        <f>ROUND(J127,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5"/>
      <c r="E35" s="125"/>
      <c r="F35" s="125"/>
      <c r="G35" s="125"/>
      <c r="H35" s="125"/>
      <c r="I35" s="125"/>
      <c r="J35" s="125"/>
      <c r="K35" s="125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8" t="s">
        <v>37</v>
      </c>
      <c r="G36" s="34"/>
      <c r="H36" s="34"/>
      <c r="I36" s="128" t="s">
        <v>36</v>
      </c>
      <c r="J36" s="128" t="s">
        <v>38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0" t="s">
        <v>39</v>
      </c>
      <c r="E37" s="119" t="s">
        <v>40</v>
      </c>
      <c r="F37" s="129">
        <f>ROUND((SUM(BE127:BE156)),  2)</f>
        <v>0</v>
      </c>
      <c r="G37" s="34"/>
      <c r="H37" s="34"/>
      <c r="I37" s="130">
        <v>0.21</v>
      </c>
      <c r="J37" s="129">
        <f>ROUND(((SUM(BE127:BE156))*I37),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41</v>
      </c>
      <c r="F38" s="129">
        <f>ROUND((SUM(BF127:BF156)),  2)</f>
        <v>0</v>
      </c>
      <c r="G38" s="34"/>
      <c r="H38" s="34"/>
      <c r="I38" s="130">
        <v>0.12</v>
      </c>
      <c r="J38" s="129">
        <f>ROUND(((SUM(BF127:BF156))*I38),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42</v>
      </c>
      <c r="F39" s="129">
        <f>ROUND((SUM(BG127:BG156)),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43</v>
      </c>
      <c r="F40" s="129">
        <f>ROUND((SUM(BH127:BH156)),  2)</f>
        <v>0</v>
      </c>
      <c r="G40" s="34"/>
      <c r="H40" s="34"/>
      <c r="I40" s="130">
        <v>0.12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44</v>
      </c>
      <c r="F41" s="129">
        <f>ROUND((SUM(BI127:BI156)),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45</v>
      </c>
      <c r="E43" s="133"/>
      <c r="F43" s="133"/>
      <c r="G43" s="134" t="s">
        <v>46</v>
      </c>
      <c r="H43" s="135" t="s">
        <v>47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152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customHeight="1">
      <c r="A85" s="34"/>
      <c r="B85" s="35"/>
      <c r="C85" s="36"/>
      <c r="D85" s="36"/>
      <c r="E85" s="314" t="str">
        <f>E7</f>
        <v>R 198 – IP1a, IP1b, IP2 a IP3 v k. ú. Černožice n. Labem - Sadové úpravy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146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14" t="s">
        <v>147</v>
      </c>
      <c r="F87" s="290"/>
      <c r="G87" s="290"/>
      <c r="H87" s="290"/>
      <c r="I87" s="22"/>
      <c r="J87" s="22"/>
      <c r="K87" s="22"/>
      <c r="L87" s="20"/>
    </row>
    <row r="88" spans="1:31" s="1" customFormat="1" ht="12" customHeight="1">
      <c r="B88" s="21"/>
      <c r="C88" s="29" t="s">
        <v>148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16" t="s">
        <v>149</v>
      </c>
      <c r="F89" s="317"/>
      <c r="G89" s="317"/>
      <c r="H89" s="31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150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60" t="str">
        <f>E13</f>
        <v>SO–01 IP1a_RM - Rostlinný materiál</v>
      </c>
      <c r="F91" s="317"/>
      <c r="G91" s="317"/>
      <c r="H91" s="317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26. 9. 2024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30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28</v>
      </c>
      <c r="D96" s="36"/>
      <c r="E96" s="36"/>
      <c r="F96" s="27" t="str">
        <f>IF(E22="","",E22)</f>
        <v>Vyplň údaj</v>
      </c>
      <c r="G96" s="36"/>
      <c r="H96" s="36"/>
      <c r="I96" s="29" t="s">
        <v>32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153</v>
      </c>
      <c r="D98" s="150"/>
      <c r="E98" s="150"/>
      <c r="F98" s="150"/>
      <c r="G98" s="150"/>
      <c r="H98" s="150"/>
      <c r="I98" s="150"/>
      <c r="J98" s="151" t="s">
        <v>154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155</v>
      </c>
      <c r="D100" s="36"/>
      <c r="E100" s="36"/>
      <c r="F100" s="36"/>
      <c r="G100" s="36"/>
      <c r="H100" s="36"/>
      <c r="I100" s="36"/>
      <c r="J100" s="84">
        <f>J127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156</v>
      </c>
    </row>
    <row r="101" spans="1:47" s="9" customFormat="1" ht="24.95" customHeight="1">
      <c r="B101" s="153"/>
      <c r="C101" s="154"/>
      <c r="D101" s="155" t="s">
        <v>157</v>
      </c>
      <c r="E101" s="156"/>
      <c r="F101" s="156"/>
      <c r="G101" s="156"/>
      <c r="H101" s="156"/>
      <c r="I101" s="156"/>
      <c r="J101" s="157">
        <f>J128</f>
        <v>0</v>
      </c>
      <c r="K101" s="154"/>
      <c r="L101" s="158"/>
    </row>
    <row r="102" spans="1:47" s="9" customFormat="1" ht="24.95" customHeight="1">
      <c r="B102" s="153"/>
      <c r="C102" s="154"/>
      <c r="D102" s="155" t="s">
        <v>158</v>
      </c>
      <c r="E102" s="156"/>
      <c r="F102" s="156"/>
      <c r="G102" s="156"/>
      <c r="H102" s="156"/>
      <c r="I102" s="156"/>
      <c r="J102" s="157">
        <f>J133</f>
        <v>0</v>
      </c>
      <c r="K102" s="154"/>
      <c r="L102" s="158"/>
    </row>
    <row r="103" spans="1:47" s="9" customFormat="1" ht="24.95" customHeight="1">
      <c r="B103" s="153"/>
      <c r="C103" s="154"/>
      <c r="D103" s="155" t="s">
        <v>159</v>
      </c>
      <c r="E103" s="156"/>
      <c r="F103" s="156"/>
      <c r="G103" s="156"/>
      <c r="H103" s="156"/>
      <c r="I103" s="156"/>
      <c r="J103" s="157">
        <f>J140</f>
        <v>0</v>
      </c>
      <c r="K103" s="154"/>
      <c r="L103" s="158"/>
    </row>
    <row r="104" spans="1:47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47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>
      <c r="A110" s="34"/>
      <c r="B110" s="35"/>
      <c r="C110" s="23" t="s">
        <v>160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6.25" customHeight="1">
      <c r="A113" s="34"/>
      <c r="B113" s="35"/>
      <c r="C113" s="36"/>
      <c r="D113" s="36"/>
      <c r="E113" s="314" t="str">
        <f>E7</f>
        <v>R 198 – IP1a, IP1b, IP2 a IP3 v k. ú. Černožice n. Labem - Sadové úpravy</v>
      </c>
      <c r="F113" s="315"/>
      <c r="G113" s="315"/>
      <c r="H113" s="315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1" customFormat="1" ht="12" customHeight="1">
      <c r="B114" s="21"/>
      <c r="C114" s="29" t="s">
        <v>146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pans="1:63" s="1" customFormat="1" ht="16.5" customHeight="1">
      <c r="B115" s="21"/>
      <c r="C115" s="22"/>
      <c r="D115" s="22"/>
      <c r="E115" s="314" t="s">
        <v>147</v>
      </c>
      <c r="F115" s="290"/>
      <c r="G115" s="290"/>
      <c r="H115" s="290"/>
      <c r="I115" s="22"/>
      <c r="J115" s="22"/>
      <c r="K115" s="22"/>
      <c r="L115" s="20"/>
    </row>
    <row r="116" spans="1:63" s="1" customFormat="1" ht="12" customHeight="1">
      <c r="B116" s="21"/>
      <c r="C116" s="29" t="s">
        <v>148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16" t="s">
        <v>149</v>
      </c>
      <c r="F117" s="317"/>
      <c r="G117" s="317"/>
      <c r="H117" s="317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150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0" t="str">
        <f>E13</f>
        <v>SO–01 IP1a_RM - Rostlinný materiál</v>
      </c>
      <c r="F119" s="317"/>
      <c r="G119" s="317"/>
      <c r="H119" s="317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F16</f>
        <v xml:space="preserve"> </v>
      </c>
      <c r="G121" s="36"/>
      <c r="H121" s="36"/>
      <c r="I121" s="29" t="s">
        <v>22</v>
      </c>
      <c r="J121" s="66" t="str">
        <f>IF(J16="","",J16)</f>
        <v>26. 9. 2024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E19</f>
        <v xml:space="preserve"> </v>
      </c>
      <c r="G123" s="36"/>
      <c r="H123" s="36"/>
      <c r="I123" s="29" t="s">
        <v>30</v>
      </c>
      <c r="J123" s="32" t="str">
        <f>E25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28</v>
      </c>
      <c r="D124" s="36"/>
      <c r="E124" s="36"/>
      <c r="F124" s="27" t="str">
        <f>IF(E22="","",E22)</f>
        <v>Vyplň údaj</v>
      </c>
      <c r="G124" s="36"/>
      <c r="H124" s="36"/>
      <c r="I124" s="29" t="s">
        <v>32</v>
      </c>
      <c r="J124" s="32" t="str">
        <f>E28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0" customFormat="1" ht="29.25" customHeight="1">
      <c r="A126" s="159"/>
      <c r="B126" s="160"/>
      <c r="C126" s="161" t="s">
        <v>161</v>
      </c>
      <c r="D126" s="162" t="s">
        <v>60</v>
      </c>
      <c r="E126" s="162" t="s">
        <v>56</v>
      </c>
      <c r="F126" s="162" t="s">
        <v>57</v>
      </c>
      <c r="G126" s="162" t="s">
        <v>162</v>
      </c>
      <c r="H126" s="162" t="s">
        <v>163</v>
      </c>
      <c r="I126" s="162" t="s">
        <v>164</v>
      </c>
      <c r="J126" s="162" t="s">
        <v>154</v>
      </c>
      <c r="K126" s="163" t="s">
        <v>165</v>
      </c>
      <c r="L126" s="164"/>
      <c r="M126" s="75" t="s">
        <v>1</v>
      </c>
      <c r="N126" s="76" t="s">
        <v>39</v>
      </c>
      <c r="O126" s="76" t="s">
        <v>166</v>
      </c>
      <c r="P126" s="76" t="s">
        <v>167</v>
      </c>
      <c r="Q126" s="76" t="s">
        <v>168</v>
      </c>
      <c r="R126" s="76" t="s">
        <v>169</v>
      </c>
      <c r="S126" s="76" t="s">
        <v>170</v>
      </c>
      <c r="T126" s="77" t="s">
        <v>171</v>
      </c>
      <c r="U126" s="159"/>
      <c r="V126" s="159"/>
      <c r="W126" s="159"/>
      <c r="X126" s="159"/>
      <c r="Y126" s="159"/>
      <c r="Z126" s="159"/>
      <c r="AA126" s="159"/>
      <c r="AB126" s="159"/>
      <c r="AC126" s="159"/>
      <c r="AD126" s="159"/>
      <c r="AE126" s="159"/>
    </row>
    <row r="127" spans="1:63" s="2" customFormat="1" ht="22.9" customHeight="1">
      <c r="A127" s="34"/>
      <c r="B127" s="35"/>
      <c r="C127" s="82" t="s">
        <v>172</v>
      </c>
      <c r="D127" s="36"/>
      <c r="E127" s="36"/>
      <c r="F127" s="36"/>
      <c r="G127" s="36"/>
      <c r="H127" s="36"/>
      <c r="I127" s="36"/>
      <c r="J127" s="165">
        <f>BK127</f>
        <v>0</v>
      </c>
      <c r="K127" s="36"/>
      <c r="L127" s="39"/>
      <c r="M127" s="78"/>
      <c r="N127" s="166"/>
      <c r="O127" s="79"/>
      <c r="P127" s="167">
        <f>P128+P133+P140</f>
        <v>0</v>
      </c>
      <c r="Q127" s="79"/>
      <c r="R127" s="167">
        <f>R128+R133+R140</f>
        <v>0</v>
      </c>
      <c r="S127" s="79"/>
      <c r="T127" s="168">
        <f>T128+T133+T140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74</v>
      </c>
      <c r="AU127" s="17" t="s">
        <v>156</v>
      </c>
      <c r="BK127" s="169">
        <f>BK128+BK133+BK140</f>
        <v>0</v>
      </c>
    </row>
    <row r="128" spans="1:63" s="11" customFormat="1" ht="25.9" customHeight="1">
      <c r="B128" s="170"/>
      <c r="C128" s="171"/>
      <c r="D128" s="172" t="s">
        <v>74</v>
      </c>
      <c r="E128" s="173" t="s">
        <v>173</v>
      </c>
      <c r="F128" s="173" t="s">
        <v>174</v>
      </c>
      <c r="G128" s="171"/>
      <c r="H128" s="171"/>
      <c r="I128" s="174"/>
      <c r="J128" s="175">
        <f>BK128</f>
        <v>0</v>
      </c>
      <c r="K128" s="171"/>
      <c r="L128" s="176"/>
      <c r="M128" s="177"/>
      <c r="N128" s="178"/>
      <c r="O128" s="178"/>
      <c r="P128" s="179">
        <f>SUM(P129:P132)</f>
        <v>0</v>
      </c>
      <c r="Q128" s="178"/>
      <c r="R128" s="179">
        <f>SUM(R129:R132)</f>
        <v>0</v>
      </c>
      <c r="S128" s="178"/>
      <c r="T128" s="180">
        <f>SUM(T129:T132)</f>
        <v>0</v>
      </c>
      <c r="AR128" s="181" t="s">
        <v>82</v>
      </c>
      <c r="AT128" s="182" t="s">
        <v>74</v>
      </c>
      <c r="AU128" s="182" t="s">
        <v>75</v>
      </c>
      <c r="AY128" s="181" t="s">
        <v>175</v>
      </c>
      <c r="BK128" s="183">
        <f>SUM(BK129:BK132)</f>
        <v>0</v>
      </c>
    </row>
    <row r="129" spans="1:65" s="2" customFormat="1" ht="21.75" customHeight="1">
      <c r="A129" s="34"/>
      <c r="B129" s="35"/>
      <c r="C129" s="184" t="s">
        <v>82</v>
      </c>
      <c r="D129" s="184" t="s">
        <v>176</v>
      </c>
      <c r="E129" s="185" t="s">
        <v>177</v>
      </c>
      <c r="F129" s="186" t="s">
        <v>178</v>
      </c>
      <c r="G129" s="187" t="s">
        <v>179</v>
      </c>
      <c r="H129" s="188">
        <v>8</v>
      </c>
      <c r="I129" s="189"/>
      <c r="J129" s="190">
        <f>ROUND(I129*H129,2)</f>
        <v>0</v>
      </c>
      <c r="K129" s="186" t="s">
        <v>1</v>
      </c>
      <c r="L129" s="191"/>
      <c r="M129" s="192" t="s">
        <v>1</v>
      </c>
      <c r="N129" s="193" t="s">
        <v>40</v>
      </c>
      <c r="O129" s="71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6" t="s">
        <v>180</v>
      </c>
      <c r="AT129" s="196" t="s">
        <v>176</v>
      </c>
      <c r="AU129" s="196" t="s">
        <v>82</v>
      </c>
      <c r="AY129" s="17" t="s">
        <v>175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7" t="s">
        <v>82</v>
      </c>
      <c r="BK129" s="197">
        <f>ROUND(I129*H129,2)</f>
        <v>0</v>
      </c>
      <c r="BL129" s="17" t="s">
        <v>181</v>
      </c>
      <c r="BM129" s="196" t="s">
        <v>84</v>
      </c>
    </row>
    <row r="130" spans="1:65" s="12" customFormat="1" ht="11.25">
      <c r="B130" s="198"/>
      <c r="C130" s="199"/>
      <c r="D130" s="200" t="s">
        <v>182</v>
      </c>
      <c r="E130" s="201" t="s">
        <v>1</v>
      </c>
      <c r="F130" s="202" t="s">
        <v>183</v>
      </c>
      <c r="G130" s="199"/>
      <c r="H130" s="203">
        <v>8</v>
      </c>
      <c r="I130" s="204"/>
      <c r="J130" s="199"/>
      <c r="K130" s="199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182</v>
      </c>
      <c r="AU130" s="209" t="s">
        <v>82</v>
      </c>
      <c r="AV130" s="12" t="s">
        <v>84</v>
      </c>
      <c r="AW130" s="12" t="s">
        <v>31</v>
      </c>
      <c r="AX130" s="12" t="s">
        <v>82</v>
      </c>
      <c r="AY130" s="209" t="s">
        <v>175</v>
      </c>
    </row>
    <row r="131" spans="1:65" s="2" customFormat="1" ht="21.75" customHeight="1">
      <c r="A131" s="34"/>
      <c r="B131" s="35"/>
      <c r="C131" s="184" t="s">
        <v>84</v>
      </c>
      <c r="D131" s="184" t="s">
        <v>176</v>
      </c>
      <c r="E131" s="185" t="s">
        <v>184</v>
      </c>
      <c r="F131" s="186" t="s">
        <v>185</v>
      </c>
      <c r="G131" s="187" t="s">
        <v>179</v>
      </c>
      <c r="H131" s="188">
        <v>4</v>
      </c>
      <c r="I131" s="189"/>
      <c r="J131" s="190">
        <f>ROUND(I131*H131,2)</f>
        <v>0</v>
      </c>
      <c r="K131" s="186" t="s">
        <v>1</v>
      </c>
      <c r="L131" s="191"/>
      <c r="M131" s="192" t="s">
        <v>1</v>
      </c>
      <c r="N131" s="193" t="s">
        <v>40</v>
      </c>
      <c r="O131" s="71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6" t="s">
        <v>180</v>
      </c>
      <c r="AT131" s="196" t="s">
        <v>176</v>
      </c>
      <c r="AU131" s="196" t="s">
        <v>82</v>
      </c>
      <c r="AY131" s="17" t="s">
        <v>175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7" t="s">
        <v>82</v>
      </c>
      <c r="BK131" s="197">
        <f>ROUND(I131*H131,2)</f>
        <v>0</v>
      </c>
      <c r="BL131" s="17" t="s">
        <v>181</v>
      </c>
      <c r="BM131" s="196" t="s">
        <v>181</v>
      </c>
    </row>
    <row r="132" spans="1:65" s="12" customFormat="1" ht="11.25">
      <c r="B132" s="198"/>
      <c r="C132" s="199"/>
      <c r="D132" s="200" t="s">
        <v>182</v>
      </c>
      <c r="E132" s="201" t="s">
        <v>1</v>
      </c>
      <c r="F132" s="202" t="s">
        <v>186</v>
      </c>
      <c r="G132" s="199"/>
      <c r="H132" s="203">
        <v>4</v>
      </c>
      <c r="I132" s="204"/>
      <c r="J132" s="199"/>
      <c r="K132" s="199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182</v>
      </c>
      <c r="AU132" s="209" t="s">
        <v>82</v>
      </c>
      <c r="AV132" s="12" t="s">
        <v>84</v>
      </c>
      <c r="AW132" s="12" t="s">
        <v>31</v>
      </c>
      <c r="AX132" s="12" t="s">
        <v>82</v>
      </c>
      <c r="AY132" s="209" t="s">
        <v>175</v>
      </c>
    </row>
    <row r="133" spans="1:65" s="11" customFormat="1" ht="25.9" customHeight="1">
      <c r="B133" s="170"/>
      <c r="C133" s="171"/>
      <c r="D133" s="172" t="s">
        <v>74</v>
      </c>
      <c r="E133" s="173" t="s">
        <v>187</v>
      </c>
      <c r="F133" s="173" t="s">
        <v>188</v>
      </c>
      <c r="G133" s="171"/>
      <c r="H133" s="171"/>
      <c r="I133" s="174"/>
      <c r="J133" s="175">
        <f>BK133</f>
        <v>0</v>
      </c>
      <c r="K133" s="171"/>
      <c r="L133" s="176"/>
      <c r="M133" s="177"/>
      <c r="N133" s="178"/>
      <c r="O133" s="178"/>
      <c r="P133" s="179">
        <f>SUM(P134:P139)</f>
        <v>0</v>
      </c>
      <c r="Q133" s="178"/>
      <c r="R133" s="179">
        <f>SUM(R134:R139)</f>
        <v>0</v>
      </c>
      <c r="S133" s="178"/>
      <c r="T133" s="180">
        <f>SUM(T134:T139)</f>
        <v>0</v>
      </c>
      <c r="AR133" s="181" t="s">
        <v>82</v>
      </c>
      <c r="AT133" s="182" t="s">
        <v>74</v>
      </c>
      <c r="AU133" s="182" t="s">
        <v>75</v>
      </c>
      <c r="AY133" s="181" t="s">
        <v>175</v>
      </c>
      <c r="BK133" s="183">
        <f>SUM(BK134:BK139)</f>
        <v>0</v>
      </c>
    </row>
    <row r="134" spans="1:65" s="2" customFormat="1" ht="16.5" customHeight="1">
      <c r="A134" s="34"/>
      <c r="B134" s="35"/>
      <c r="C134" s="184" t="s">
        <v>92</v>
      </c>
      <c r="D134" s="184" t="s">
        <v>176</v>
      </c>
      <c r="E134" s="185" t="s">
        <v>189</v>
      </c>
      <c r="F134" s="186" t="s">
        <v>190</v>
      </c>
      <c r="G134" s="187" t="s">
        <v>179</v>
      </c>
      <c r="H134" s="188">
        <v>12</v>
      </c>
      <c r="I134" s="189"/>
      <c r="J134" s="190">
        <f>ROUND(I134*H134,2)</f>
        <v>0</v>
      </c>
      <c r="K134" s="186" t="s">
        <v>1</v>
      </c>
      <c r="L134" s="191"/>
      <c r="M134" s="192" t="s">
        <v>1</v>
      </c>
      <c r="N134" s="193" t="s">
        <v>40</v>
      </c>
      <c r="O134" s="71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180</v>
      </c>
      <c r="AT134" s="196" t="s">
        <v>176</v>
      </c>
      <c r="AU134" s="196" t="s">
        <v>82</v>
      </c>
      <c r="AY134" s="17" t="s">
        <v>175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82</v>
      </c>
      <c r="BK134" s="197">
        <f>ROUND(I134*H134,2)</f>
        <v>0</v>
      </c>
      <c r="BL134" s="17" t="s">
        <v>181</v>
      </c>
      <c r="BM134" s="196" t="s">
        <v>191</v>
      </c>
    </row>
    <row r="135" spans="1:65" s="12" customFormat="1" ht="11.25">
      <c r="B135" s="198"/>
      <c r="C135" s="199"/>
      <c r="D135" s="200" t="s">
        <v>182</v>
      </c>
      <c r="E135" s="201" t="s">
        <v>1</v>
      </c>
      <c r="F135" s="202" t="s">
        <v>192</v>
      </c>
      <c r="G135" s="199"/>
      <c r="H135" s="203">
        <v>12</v>
      </c>
      <c r="I135" s="204"/>
      <c r="J135" s="199"/>
      <c r="K135" s="199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182</v>
      </c>
      <c r="AU135" s="209" t="s">
        <v>82</v>
      </c>
      <c r="AV135" s="12" t="s">
        <v>84</v>
      </c>
      <c r="AW135" s="12" t="s">
        <v>31</v>
      </c>
      <c r="AX135" s="12" t="s">
        <v>82</v>
      </c>
      <c r="AY135" s="209" t="s">
        <v>175</v>
      </c>
    </row>
    <row r="136" spans="1:65" s="2" customFormat="1" ht="16.5" customHeight="1">
      <c r="A136" s="34"/>
      <c r="B136" s="35"/>
      <c r="C136" s="184" t="s">
        <v>181</v>
      </c>
      <c r="D136" s="184" t="s">
        <v>176</v>
      </c>
      <c r="E136" s="185" t="s">
        <v>193</v>
      </c>
      <c r="F136" s="186" t="s">
        <v>194</v>
      </c>
      <c r="G136" s="187" t="s">
        <v>179</v>
      </c>
      <c r="H136" s="188">
        <v>7</v>
      </c>
      <c r="I136" s="189"/>
      <c r="J136" s="190">
        <f>ROUND(I136*H136,2)</f>
        <v>0</v>
      </c>
      <c r="K136" s="186" t="s">
        <v>1</v>
      </c>
      <c r="L136" s="191"/>
      <c r="M136" s="192" t="s">
        <v>1</v>
      </c>
      <c r="N136" s="193" t="s">
        <v>40</v>
      </c>
      <c r="O136" s="71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6" t="s">
        <v>180</v>
      </c>
      <c r="AT136" s="196" t="s">
        <v>176</v>
      </c>
      <c r="AU136" s="196" t="s">
        <v>82</v>
      </c>
      <c r="AY136" s="17" t="s">
        <v>175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82</v>
      </c>
      <c r="BK136" s="197">
        <f>ROUND(I136*H136,2)</f>
        <v>0</v>
      </c>
      <c r="BL136" s="17" t="s">
        <v>181</v>
      </c>
      <c r="BM136" s="196" t="s">
        <v>180</v>
      </c>
    </row>
    <row r="137" spans="1:65" s="12" customFormat="1" ht="11.25">
      <c r="B137" s="198"/>
      <c r="C137" s="199"/>
      <c r="D137" s="200" t="s">
        <v>182</v>
      </c>
      <c r="E137" s="201" t="s">
        <v>1</v>
      </c>
      <c r="F137" s="202" t="s">
        <v>195</v>
      </c>
      <c r="G137" s="199"/>
      <c r="H137" s="203">
        <v>7</v>
      </c>
      <c r="I137" s="204"/>
      <c r="J137" s="199"/>
      <c r="K137" s="199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182</v>
      </c>
      <c r="AU137" s="209" t="s">
        <v>82</v>
      </c>
      <c r="AV137" s="12" t="s">
        <v>84</v>
      </c>
      <c r="AW137" s="12" t="s">
        <v>31</v>
      </c>
      <c r="AX137" s="12" t="s">
        <v>82</v>
      </c>
      <c r="AY137" s="209" t="s">
        <v>175</v>
      </c>
    </row>
    <row r="138" spans="1:65" s="2" customFormat="1" ht="16.5" customHeight="1">
      <c r="A138" s="34"/>
      <c r="B138" s="35"/>
      <c r="C138" s="184" t="s">
        <v>196</v>
      </c>
      <c r="D138" s="184" t="s">
        <v>176</v>
      </c>
      <c r="E138" s="185" t="s">
        <v>197</v>
      </c>
      <c r="F138" s="186" t="s">
        <v>198</v>
      </c>
      <c r="G138" s="187" t="s">
        <v>179</v>
      </c>
      <c r="H138" s="188">
        <v>13</v>
      </c>
      <c r="I138" s="189"/>
      <c r="J138" s="190">
        <f>ROUND(I138*H138,2)</f>
        <v>0</v>
      </c>
      <c r="K138" s="186" t="s">
        <v>1</v>
      </c>
      <c r="L138" s="191"/>
      <c r="M138" s="192" t="s">
        <v>1</v>
      </c>
      <c r="N138" s="193" t="s">
        <v>40</v>
      </c>
      <c r="O138" s="71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6" t="s">
        <v>180</v>
      </c>
      <c r="AT138" s="196" t="s">
        <v>176</v>
      </c>
      <c r="AU138" s="196" t="s">
        <v>82</v>
      </c>
      <c r="AY138" s="17" t="s">
        <v>175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7" t="s">
        <v>82</v>
      </c>
      <c r="BK138" s="197">
        <f>ROUND(I138*H138,2)</f>
        <v>0</v>
      </c>
      <c r="BL138" s="17" t="s">
        <v>181</v>
      </c>
      <c r="BM138" s="196" t="s">
        <v>199</v>
      </c>
    </row>
    <row r="139" spans="1:65" s="12" customFormat="1" ht="11.25">
      <c r="B139" s="198"/>
      <c r="C139" s="199"/>
      <c r="D139" s="200" t="s">
        <v>182</v>
      </c>
      <c r="E139" s="201" t="s">
        <v>1</v>
      </c>
      <c r="F139" s="202" t="s">
        <v>200</v>
      </c>
      <c r="G139" s="199"/>
      <c r="H139" s="203">
        <v>13</v>
      </c>
      <c r="I139" s="204"/>
      <c r="J139" s="199"/>
      <c r="K139" s="199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182</v>
      </c>
      <c r="AU139" s="209" t="s">
        <v>82</v>
      </c>
      <c r="AV139" s="12" t="s">
        <v>84</v>
      </c>
      <c r="AW139" s="12" t="s">
        <v>31</v>
      </c>
      <c r="AX139" s="12" t="s">
        <v>82</v>
      </c>
      <c r="AY139" s="209" t="s">
        <v>175</v>
      </c>
    </row>
    <row r="140" spans="1:65" s="11" customFormat="1" ht="25.9" customHeight="1">
      <c r="B140" s="170"/>
      <c r="C140" s="171"/>
      <c r="D140" s="172" t="s">
        <v>74</v>
      </c>
      <c r="E140" s="173" t="s">
        <v>201</v>
      </c>
      <c r="F140" s="173" t="s">
        <v>202</v>
      </c>
      <c r="G140" s="171"/>
      <c r="H140" s="171"/>
      <c r="I140" s="174"/>
      <c r="J140" s="175">
        <f>BK140</f>
        <v>0</v>
      </c>
      <c r="K140" s="171"/>
      <c r="L140" s="176"/>
      <c r="M140" s="177"/>
      <c r="N140" s="178"/>
      <c r="O140" s="178"/>
      <c r="P140" s="179">
        <f>SUM(P141:P156)</f>
        <v>0</v>
      </c>
      <c r="Q140" s="178"/>
      <c r="R140" s="179">
        <f>SUM(R141:R156)</f>
        <v>0</v>
      </c>
      <c r="S140" s="178"/>
      <c r="T140" s="180">
        <f>SUM(T141:T156)</f>
        <v>0</v>
      </c>
      <c r="AR140" s="181" t="s">
        <v>82</v>
      </c>
      <c r="AT140" s="182" t="s">
        <v>74</v>
      </c>
      <c r="AU140" s="182" t="s">
        <v>75</v>
      </c>
      <c r="AY140" s="181" t="s">
        <v>175</v>
      </c>
      <c r="BK140" s="183">
        <f>SUM(BK141:BK156)</f>
        <v>0</v>
      </c>
    </row>
    <row r="141" spans="1:65" s="2" customFormat="1" ht="16.5" customHeight="1">
      <c r="A141" s="34"/>
      <c r="B141" s="35"/>
      <c r="C141" s="184" t="s">
        <v>191</v>
      </c>
      <c r="D141" s="184" t="s">
        <v>176</v>
      </c>
      <c r="E141" s="185" t="s">
        <v>203</v>
      </c>
      <c r="F141" s="186" t="s">
        <v>204</v>
      </c>
      <c r="G141" s="187" t="s">
        <v>179</v>
      </c>
      <c r="H141" s="188">
        <v>24</v>
      </c>
      <c r="I141" s="189"/>
      <c r="J141" s="190">
        <f>ROUND(I141*H141,2)</f>
        <v>0</v>
      </c>
      <c r="K141" s="186" t="s">
        <v>1</v>
      </c>
      <c r="L141" s="191"/>
      <c r="M141" s="192" t="s">
        <v>1</v>
      </c>
      <c r="N141" s="193" t="s">
        <v>40</v>
      </c>
      <c r="O141" s="71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6" t="s">
        <v>180</v>
      </c>
      <c r="AT141" s="196" t="s">
        <v>176</v>
      </c>
      <c r="AU141" s="196" t="s">
        <v>82</v>
      </c>
      <c r="AY141" s="17" t="s">
        <v>175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82</v>
      </c>
      <c r="BK141" s="197">
        <f>ROUND(I141*H141,2)</f>
        <v>0</v>
      </c>
      <c r="BL141" s="17" t="s">
        <v>181</v>
      </c>
      <c r="BM141" s="196" t="s">
        <v>8</v>
      </c>
    </row>
    <row r="142" spans="1:65" s="12" customFormat="1" ht="11.25">
      <c r="B142" s="198"/>
      <c r="C142" s="199"/>
      <c r="D142" s="200" t="s">
        <v>182</v>
      </c>
      <c r="E142" s="201" t="s">
        <v>1</v>
      </c>
      <c r="F142" s="202" t="s">
        <v>205</v>
      </c>
      <c r="G142" s="199"/>
      <c r="H142" s="203">
        <v>24</v>
      </c>
      <c r="I142" s="204"/>
      <c r="J142" s="199"/>
      <c r="K142" s="199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182</v>
      </c>
      <c r="AU142" s="209" t="s">
        <v>82</v>
      </c>
      <c r="AV142" s="12" t="s">
        <v>84</v>
      </c>
      <c r="AW142" s="12" t="s">
        <v>31</v>
      </c>
      <c r="AX142" s="12" t="s">
        <v>82</v>
      </c>
      <c r="AY142" s="209" t="s">
        <v>175</v>
      </c>
    </row>
    <row r="143" spans="1:65" s="2" customFormat="1" ht="16.5" customHeight="1">
      <c r="A143" s="34"/>
      <c r="B143" s="35"/>
      <c r="C143" s="184" t="s">
        <v>206</v>
      </c>
      <c r="D143" s="184" t="s">
        <v>176</v>
      </c>
      <c r="E143" s="185" t="s">
        <v>207</v>
      </c>
      <c r="F143" s="186" t="s">
        <v>208</v>
      </c>
      <c r="G143" s="187" t="s">
        <v>179</v>
      </c>
      <c r="H143" s="188">
        <v>40</v>
      </c>
      <c r="I143" s="189"/>
      <c r="J143" s="190">
        <f>ROUND(I143*H143,2)</f>
        <v>0</v>
      </c>
      <c r="K143" s="186" t="s">
        <v>1</v>
      </c>
      <c r="L143" s="191"/>
      <c r="M143" s="192" t="s">
        <v>1</v>
      </c>
      <c r="N143" s="193" t="s">
        <v>40</v>
      </c>
      <c r="O143" s="71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6" t="s">
        <v>180</v>
      </c>
      <c r="AT143" s="196" t="s">
        <v>176</v>
      </c>
      <c r="AU143" s="196" t="s">
        <v>82</v>
      </c>
      <c r="AY143" s="17" t="s">
        <v>175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7" t="s">
        <v>82</v>
      </c>
      <c r="BK143" s="197">
        <f>ROUND(I143*H143,2)</f>
        <v>0</v>
      </c>
      <c r="BL143" s="17" t="s">
        <v>181</v>
      </c>
      <c r="BM143" s="196" t="s">
        <v>209</v>
      </c>
    </row>
    <row r="144" spans="1:65" s="12" customFormat="1" ht="11.25">
      <c r="B144" s="198"/>
      <c r="C144" s="199"/>
      <c r="D144" s="200" t="s">
        <v>182</v>
      </c>
      <c r="E144" s="201" t="s">
        <v>1</v>
      </c>
      <c r="F144" s="202" t="s">
        <v>210</v>
      </c>
      <c r="G144" s="199"/>
      <c r="H144" s="203">
        <v>40</v>
      </c>
      <c r="I144" s="204"/>
      <c r="J144" s="199"/>
      <c r="K144" s="199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182</v>
      </c>
      <c r="AU144" s="209" t="s">
        <v>82</v>
      </c>
      <c r="AV144" s="12" t="s">
        <v>84</v>
      </c>
      <c r="AW144" s="12" t="s">
        <v>31</v>
      </c>
      <c r="AX144" s="12" t="s">
        <v>82</v>
      </c>
      <c r="AY144" s="209" t="s">
        <v>175</v>
      </c>
    </row>
    <row r="145" spans="1:65" s="2" customFormat="1" ht="16.5" customHeight="1">
      <c r="A145" s="34"/>
      <c r="B145" s="35"/>
      <c r="C145" s="184" t="s">
        <v>180</v>
      </c>
      <c r="D145" s="184" t="s">
        <v>176</v>
      </c>
      <c r="E145" s="185" t="s">
        <v>211</v>
      </c>
      <c r="F145" s="186" t="s">
        <v>212</v>
      </c>
      <c r="G145" s="187" t="s">
        <v>179</v>
      </c>
      <c r="H145" s="188">
        <v>64</v>
      </c>
      <c r="I145" s="189"/>
      <c r="J145" s="190">
        <f>ROUND(I145*H145,2)</f>
        <v>0</v>
      </c>
      <c r="K145" s="186" t="s">
        <v>1</v>
      </c>
      <c r="L145" s="191"/>
      <c r="M145" s="192" t="s">
        <v>1</v>
      </c>
      <c r="N145" s="193" t="s">
        <v>40</v>
      </c>
      <c r="O145" s="71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6" t="s">
        <v>180</v>
      </c>
      <c r="AT145" s="196" t="s">
        <v>176</v>
      </c>
      <c r="AU145" s="196" t="s">
        <v>82</v>
      </c>
      <c r="AY145" s="17" t="s">
        <v>175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82</v>
      </c>
      <c r="BK145" s="197">
        <f>ROUND(I145*H145,2)</f>
        <v>0</v>
      </c>
      <c r="BL145" s="17" t="s">
        <v>181</v>
      </c>
      <c r="BM145" s="196" t="s">
        <v>213</v>
      </c>
    </row>
    <row r="146" spans="1:65" s="12" customFormat="1" ht="11.25">
      <c r="B146" s="198"/>
      <c r="C146" s="199"/>
      <c r="D146" s="200" t="s">
        <v>182</v>
      </c>
      <c r="E146" s="201" t="s">
        <v>1</v>
      </c>
      <c r="F146" s="202" t="s">
        <v>214</v>
      </c>
      <c r="G146" s="199"/>
      <c r="H146" s="203">
        <v>64</v>
      </c>
      <c r="I146" s="204"/>
      <c r="J146" s="199"/>
      <c r="K146" s="199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182</v>
      </c>
      <c r="AU146" s="209" t="s">
        <v>82</v>
      </c>
      <c r="AV146" s="12" t="s">
        <v>84</v>
      </c>
      <c r="AW146" s="12" t="s">
        <v>31</v>
      </c>
      <c r="AX146" s="12" t="s">
        <v>82</v>
      </c>
      <c r="AY146" s="209" t="s">
        <v>175</v>
      </c>
    </row>
    <row r="147" spans="1:65" s="2" customFormat="1" ht="16.5" customHeight="1">
      <c r="A147" s="34"/>
      <c r="B147" s="35"/>
      <c r="C147" s="184" t="s">
        <v>215</v>
      </c>
      <c r="D147" s="184" t="s">
        <v>176</v>
      </c>
      <c r="E147" s="185" t="s">
        <v>216</v>
      </c>
      <c r="F147" s="186" t="s">
        <v>217</v>
      </c>
      <c r="G147" s="187" t="s">
        <v>179</v>
      </c>
      <c r="H147" s="188">
        <v>27</v>
      </c>
      <c r="I147" s="189"/>
      <c r="J147" s="190">
        <f>ROUND(I147*H147,2)</f>
        <v>0</v>
      </c>
      <c r="K147" s="186" t="s">
        <v>1</v>
      </c>
      <c r="L147" s="191"/>
      <c r="M147" s="192" t="s">
        <v>1</v>
      </c>
      <c r="N147" s="193" t="s">
        <v>40</v>
      </c>
      <c r="O147" s="71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6" t="s">
        <v>180</v>
      </c>
      <c r="AT147" s="196" t="s">
        <v>176</v>
      </c>
      <c r="AU147" s="196" t="s">
        <v>82</v>
      </c>
      <c r="AY147" s="17" t="s">
        <v>175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7" t="s">
        <v>82</v>
      </c>
      <c r="BK147" s="197">
        <f>ROUND(I147*H147,2)</f>
        <v>0</v>
      </c>
      <c r="BL147" s="17" t="s">
        <v>181</v>
      </c>
      <c r="BM147" s="196" t="s">
        <v>218</v>
      </c>
    </row>
    <row r="148" spans="1:65" s="12" customFormat="1" ht="11.25">
      <c r="B148" s="198"/>
      <c r="C148" s="199"/>
      <c r="D148" s="200" t="s">
        <v>182</v>
      </c>
      <c r="E148" s="201" t="s">
        <v>1</v>
      </c>
      <c r="F148" s="202" t="s">
        <v>219</v>
      </c>
      <c r="G148" s="199"/>
      <c r="H148" s="203">
        <v>27</v>
      </c>
      <c r="I148" s="204"/>
      <c r="J148" s="199"/>
      <c r="K148" s="199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182</v>
      </c>
      <c r="AU148" s="209" t="s">
        <v>82</v>
      </c>
      <c r="AV148" s="12" t="s">
        <v>84</v>
      </c>
      <c r="AW148" s="12" t="s">
        <v>31</v>
      </c>
      <c r="AX148" s="12" t="s">
        <v>82</v>
      </c>
      <c r="AY148" s="209" t="s">
        <v>175</v>
      </c>
    </row>
    <row r="149" spans="1:65" s="2" customFormat="1" ht="16.5" customHeight="1">
      <c r="A149" s="34"/>
      <c r="B149" s="35"/>
      <c r="C149" s="184" t="s">
        <v>199</v>
      </c>
      <c r="D149" s="184" t="s">
        <v>176</v>
      </c>
      <c r="E149" s="185" t="s">
        <v>220</v>
      </c>
      <c r="F149" s="186" t="s">
        <v>221</v>
      </c>
      <c r="G149" s="187" t="s">
        <v>179</v>
      </c>
      <c r="H149" s="188">
        <v>46</v>
      </c>
      <c r="I149" s="189"/>
      <c r="J149" s="190">
        <f>ROUND(I149*H149,2)</f>
        <v>0</v>
      </c>
      <c r="K149" s="186" t="s">
        <v>1</v>
      </c>
      <c r="L149" s="191"/>
      <c r="M149" s="192" t="s">
        <v>1</v>
      </c>
      <c r="N149" s="193" t="s">
        <v>40</v>
      </c>
      <c r="O149" s="71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6" t="s">
        <v>180</v>
      </c>
      <c r="AT149" s="196" t="s">
        <v>176</v>
      </c>
      <c r="AU149" s="196" t="s">
        <v>82</v>
      </c>
      <c r="AY149" s="17" t="s">
        <v>175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7" t="s">
        <v>82</v>
      </c>
      <c r="BK149" s="197">
        <f>ROUND(I149*H149,2)</f>
        <v>0</v>
      </c>
      <c r="BL149" s="17" t="s">
        <v>181</v>
      </c>
      <c r="BM149" s="196" t="s">
        <v>222</v>
      </c>
    </row>
    <row r="150" spans="1:65" s="12" customFormat="1" ht="11.25">
      <c r="B150" s="198"/>
      <c r="C150" s="199"/>
      <c r="D150" s="200" t="s">
        <v>182</v>
      </c>
      <c r="E150" s="201" t="s">
        <v>1</v>
      </c>
      <c r="F150" s="202" t="s">
        <v>223</v>
      </c>
      <c r="G150" s="199"/>
      <c r="H150" s="203">
        <v>46</v>
      </c>
      <c r="I150" s="204"/>
      <c r="J150" s="199"/>
      <c r="K150" s="199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182</v>
      </c>
      <c r="AU150" s="209" t="s">
        <v>82</v>
      </c>
      <c r="AV150" s="12" t="s">
        <v>84</v>
      </c>
      <c r="AW150" s="12" t="s">
        <v>31</v>
      </c>
      <c r="AX150" s="12" t="s">
        <v>82</v>
      </c>
      <c r="AY150" s="209" t="s">
        <v>175</v>
      </c>
    </row>
    <row r="151" spans="1:65" s="2" customFormat="1" ht="16.5" customHeight="1">
      <c r="A151" s="34"/>
      <c r="B151" s="35"/>
      <c r="C151" s="184" t="s">
        <v>224</v>
      </c>
      <c r="D151" s="184" t="s">
        <v>176</v>
      </c>
      <c r="E151" s="185" t="s">
        <v>225</v>
      </c>
      <c r="F151" s="186" t="s">
        <v>226</v>
      </c>
      <c r="G151" s="187" t="s">
        <v>179</v>
      </c>
      <c r="H151" s="188">
        <v>58</v>
      </c>
      <c r="I151" s="189"/>
      <c r="J151" s="190">
        <f>ROUND(I151*H151,2)</f>
        <v>0</v>
      </c>
      <c r="K151" s="186" t="s">
        <v>1</v>
      </c>
      <c r="L151" s="191"/>
      <c r="M151" s="192" t="s">
        <v>1</v>
      </c>
      <c r="N151" s="193" t="s">
        <v>40</v>
      </c>
      <c r="O151" s="71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6" t="s">
        <v>180</v>
      </c>
      <c r="AT151" s="196" t="s">
        <v>176</v>
      </c>
      <c r="AU151" s="196" t="s">
        <v>82</v>
      </c>
      <c r="AY151" s="17" t="s">
        <v>175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7" t="s">
        <v>82</v>
      </c>
      <c r="BK151" s="197">
        <f>ROUND(I151*H151,2)</f>
        <v>0</v>
      </c>
      <c r="BL151" s="17" t="s">
        <v>181</v>
      </c>
      <c r="BM151" s="196" t="s">
        <v>227</v>
      </c>
    </row>
    <row r="152" spans="1:65" s="12" customFormat="1" ht="11.25">
      <c r="B152" s="198"/>
      <c r="C152" s="199"/>
      <c r="D152" s="200" t="s">
        <v>182</v>
      </c>
      <c r="E152" s="201" t="s">
        <v>1</v>
      </c>
      <c r="F152" s="202" t="s">
        <v>228</v>
      </c>
      <c r="G152" s="199"/>
      <c r="H152" s="203">
        <v>58</v>
      </c>
      <c r="I152" s="204"/>
      <c r="J152" s="199"/>
      <c r="K152" s="199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182</v>
      </c>
      <c r="AU152" s="209" t="s">
        <v>82</v>
      </c>
      <c r="AV152" s="12" t="s">
        <v>84</v>
      </c>
      <c r="AW152" s="12" t="s">
        <v>31</v>
      </c>
      <c r="AX152" s="12" t="s">
        <v>82</v>
      </c>
      <c r="AY152" s="209" t="s">
        <v>175</v>
      </c>
    </row>
    <row r="153" spans="1:65" s="2" customFormat="1" ht="16.5" customHeight="1">
      <c r="A153" s="34"/>
      <c r="B153" s="35"/>
      <c r="C153" s="184" t="s">
        <v>8</v>
      </c>
      <c r="D153" s="184" t="s">
        <v>176</v>
      </c>
      <c r="E153" s="185" t="s">
        <v>229</v>
      </c>
      <c r="F153" s="186" t="s">
        <v>230</v>
      </c>
      <c r="G153" s="187" t="s">
        <v>179</v>
      </c>
      <c r="H153" s="188">
        <v>72</v>
      </c>
      <c r="I153" s="189"/>
      <c r="J153" s="190">
        <f>ROUND(I153*H153,2)</f>
        <v>0</v>
      </c>
      <c r="K153" s="186" t="s">
        <v>1</v>
      </c>
      <c r="L153" s="191"/>
      <c r="M153" s="192" t="s">
        <v>1</v>
      </c>
      <c r="N153" s="193" t="s">
        <v>40</v>
      </c>
      <c r="O153" s="71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6" t="s">
        <v>180</v>
      </c>
      <c r="AT153" s="196" t="s">
        <v>176</v>
      </c>
      <c r="AU153" s="196" t="s">
        <v>82</v>
      </c>
      <c r="AY153" s="17" t="s">
        <v>175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7" t="s">
        <v>82</v>
      </c>
      <c r="BK153" s="197">
        <f>ROUND(I153*H153,2)</f>
        <v>0</v>
      </c>
      <c r="BL153" s="17" t="s">
        <v>181</v>
      </c>
      <c r="BM153" s="196" t="s">
        <v>231</v>
      </c>
    </row>
    <row r="154" spans="1:65" s="12" customFormat="1" ht="11.25">
      <c r="B154" s="198"/>
      <c r="C154" s="199"/>
      <c r="D154" s="200" t="s">
        <v>182</v>
      </c>
      <c r="E154" s="201" t="s">
        <v>1</v>
      </c>
      <c r="F154" s="202" t="s">
        <v>232</v>
      </c>
      <c r="G154" s="199"/>
      <c r="H154" s="203">
        <v>72</v>
      </c>
      <c r="I154" s="204"/>
      <c r="J154" s="199"/>
      <c r="K154" s="199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182</v>
      </c>
      <c r="AU154" s="209" t="s">
        <v>82</v>
      </c>
      <c r="AV154" s="12" t="s">
        <v>84</v>
      </c>
      <c r="AW154" s="12" t="s">
        <v>31</v>
      </c>
      <c r="AX154" s="12" t="s">
        <v>82</v>
      </c>
      <c r="AY154" s="209" t="s">
        <v>175</v>
      </c>
    </row>
    <row r="155" spans="1:65" s="2" customFormat="1" ht="16.5" customHeight="1">
      <c r="A155" s="34"/>
      <c r="B155" s="35"/>
      <c r="C155" s="184" t="s">
        <v>233</v>
      </c>
      <c r="D155" s="184" t="s">
        <v>176</v>
      </c>
      <c r="E155" s="185" t="s">
        <v>234</v>
      </c>
      <c r="F155" s="186" t="s">
        <v>235</v>
      </c>
      <c r="G155" s="187" t="s">
        <v>179</v>
      </c>
      <c r="H155" s="188">
        <v>20</v>
      </c>
      <c r="I155" s="189"/>
      <c r="J155" s="190">
        <f>ROUND(I155*H155,2)</f>
        <v>0</v>
      </c>
      <c r="K155" s="186" t="s">
        <v>1</v>
      </c>
      <c r="L155" s="191"/>
      <c r="M155" s="192" t="s">
        <v>1</v>
      </c>
      <c r="N155" s="193" t="s">
        <v>40</v>
      </c>
      <c r="O155" s="71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6" t="s">
        <v>180</v>
      </c>
      <c r="AT155" s="196" t="s">
        <v>176</v>
      </c>
      <c r="AU155" s="196" t="s">
        <v>82</v>
      </c>
      <c r="AY155" s="17" t="s">
        <v>175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7" t="s">
        <v>82</v>
      </c>
      <c r="BK155" s="197">
        <f>ROUND(I155*H155,2)</f>
        <v>0</v>
      </c>
      <c r="BL155" s="17" t="s">
        <v>181</v>
      </c>
      <c r="BM155" s="196" t="s">
        <v>236</v>
      </c>
    </row>
    <row r="156" spans="1:65" s="12" customFormat="1" ht="11.25">
      <c r="B156" s="198"/>
      <c r="C156" s="199"/>
      <c r="D156" s="200" t="s">
        <v>182</v>
      </c>
      <c r="E156" s="201" t="s">
        <v>1</v>
      </c>
      <c r="F156" s="202" t="s">
        <v>237</v>
      </c>
      <c r="G156" s="199"/>
      <c r="H156" s="203">
        <v>20</v>
      </c>
      <c r="I156" s="204"/>
      <c r="J156" s="199"/>
      <c r="K156" s="199"/>
      <c r="L156" s="205"/>
      <c r="M156" s="210"/>
      <c r="N156" s="211"/>
      <c r="O156" s="211"/>
      <c r="P156" s="211"/>
      <c r="Q156" s="211"/>
      <c r="R156" s="211"/>
      <c r="S156" s="211"/>
      <c r="T156" s="212"/>
      <c r="AT156" s="209" t="s">
        <v>182</v>
      </c>
      <c r="AU156" s="209" t="s">
        <v>82</v>
      </c>
      <c r="AV156" s="12" t="s">
        <v>84</v>
      </c>
      <c r="AW156" s="12" t="s">
        <v>31</v>
      </c>
      <c r="AX156" s="12" t="s">
        <v>82</v>
      </c>
      <c r="AY156" s="209" t="s">
        <v>175</v>
      </c>
    </row>
    <row r="157" spans="1:65" s="2" customFormat="1" ht="6.95" customHeight="1">
      <c r="A157" s="34"/>
      <c r="B157" s="54"/>
      <c r="C157" s="55"/>
      <c r="D157" s="55"/>
      <c r="E157" s="55"/>
      <c r="F157" s="55"/>
      <c r="G157" s="55"/>
      <c r="H157" s="55"/>
      <c r="I157" s="55"/>
      <c r="J157" s="55"/>
      <c r="K157" s="55"/>
      <c r="L157" s="39"/>
      <c r="M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</row>
  </sheetData>
  <sheetProtection algorithmName="SHA-512" hashValue="dNLi/mIproNQr0o5USwrshvVHGHgeSyfwuIt5vz/Fb6aIuNmJYxdiITzPf46M9ZwUYO4C46ObtCN/T9p+kBk+A==" saltValue="KKMiBxrl44GyoFEQPKGyN47VioVmTYgBGIu1Imm8H0FLKPWoAhDVQ5nzHHq1A3c/P2t19OA6u3+esG8mE3Qw0Q==" spinCount="100000" sheet="1" objects="1" scenarios="1" formatColumns="0" formatRows="0" autoFilter="0"/>
  <autoFilter ref="C126:K156" xr:uid="{00000000-0009-0000-0000-000001000000}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3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96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145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306" t="str">
        <f>'Rekapitulace stavby'!K6</f>
        <v>R 198 – IP1a, IP1b, IP2 a IP3 v k. ú. Černožice n. Labem - Sadové úpravy</v>
      </c>
      <c r="F7" s="307"/>
      <c r="G7" s="307"/>
      <c r="H7" s="307"/>
      <c r="L7" s="20"/>
    </row>
    <row r="8" spans="1:46" ht="12.75">
      <c r="B8" s="20"/>
      <c r="D8" s="119" t="s">
        <v>146</v>
      </c>
      <c r="L8" s="20"/>
    </row>
    <row r="9" spans="1:46" s="1" customFormat="1" ht="16.5" customHeight="1">
      <c r="B9" s="20"/>
      <c r="E9" s="306" t="s">
        <v>147</v>
      </c>
      <c r="F9" s="305"/>
      <c r="G9" s="305"/>
      <c r="H9" s="305"/>
      <c r="L9" s="20"/>
    </row>
    <row r="10" spans="1:46" s="1" customFormat="1" ht="12" customHeight="1">
      <c r="B10" s="20"/>
      <c r="D10" s="119" t="s">
        <v>148</v>
      </c>
      <c r="L10" s="20"/>
    </row>
    <row r="11" spans="1:46" s="2" customFormat="1" ht="16.5" customHeight="1">
      <c r="A11" s="34"/>
      <c r="B11" s="39"/>
      <c r="C11" s="34"/>
      <c r="D11" s="34"/>
      <c r="E11" s="308" t="s">
        <v>149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150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10" t="s">
        <v>238</v>
      </c>
      <c r="F13" s="309"/>
      <c r="G13" s="309"/>
      <c r="H13" s="309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09" t="s">
        <v>1</v>
      </c>
      <c r="G15" s="34"/>
      <c r="H15" s="34"/>
      <c r="I15" s="119" t="s">
        <v>19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09" t="s">
        <v>26</v>
      </c>
      <c r="G16" s="34"/>
      <c r="H16" s="34"/>
      <c r="I16" s="119" t="s">
        <v>22</v>
      </c>
      <c r="J16" s="121" t="str">
        <f>'Rekapitulace stavby'!AN8</f>
        <v>26. 9. 2024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09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tr">
        <f>IF('Rekapitulace stavby'!E11="","",'Rekapitulace stavby'!E11)</f>
        <v xml:space="preserve"> </v>
      </c>
      <c r="F19" s="34"/>
      <c r="G19" s="34"/>
      <c r="H19" s="34"/>
      <c r="I19" s="119" t="s">
        <v>27</v>
      </c>
      <c r="J19" s="109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28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11" t="str">
        <f>'Rekapitulace stavby'!E14</f>
        <v>Vyplň údaj</v>
      </c>
      <c r="F22" s="312"/>
      <c r="G22" s="312"/>
      <c r="H22" s="312"/>
      <c r="I22" s="119" t="s">
        <v>27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30</v>
      </c>
      <c r="E24" s="34"/>
      <c r="F24" s="34"/>
      <c r="G24" s="34"/>
      <c r="H24" s="34"/>
      <c r="I24" s="119" t="s">
        <v>25</v>
      </c>
      <c r="J24" s="109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tr">
        <f>IF('Rekapitulace stavby'!E17="","",'Rekapitulace stavby'!E17)</f>
        <v xml:space="preserve"> </v>
      </c>
      <c r="F25" s="34"/>
      <c r="G25" s="34"/>
      <c r="H25" s="34"/>
      <c r="I25" s="119" t="s">
        <v>27</v>
      </c>
      <c r="J25" s="109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32</v>
      </c>
      <c r="E27" s="34"/>
      <c r="F27" s="34"/>
      <c r="G27" s="34"/>
      <c r="H27" s="34"/>
      <c r="I27" s="119" t="s">
        <v>25</v>
      </c>
      <c r="J27" s="109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tr">
        <f>IF('Rekapitulace stavby'!E20="","",'Rekapitulace stavby'!E20)</f>
        <v xml:space="preserve"> </v>
      </c>
      <c r="F28" s="34"/>
      <c r="G28" s="34"/>
      <c r="H28" s="34"/>
      <c r="I28" s="119" t="s">
        <v>27</v>
      </c>
      <c r="J28" s="109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2"/>
      <c r="B31" s="123"/>
      <c r="C31" s="122"/>
      <c r="D31" s="122"/>
      <c r="E31" s="313" t="s">
        <v>1</v>
      </c>
      <c r="F31" s="313"/>
      <c r="G31" s="313"/>
      <c r="H31" s="313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6" t="s">
        <v>35</v>
      </c>
      <c r="E34" s="34"/>
      <c r="F34" s="34"/>
      <c r="G34" s="34"/>
      <c r="H34" s="34"/>
      <c r="I34" s="34"/>
      <c r="J34" s="127">
        <f>ROUND(J132,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5"/>
      <c r="E35" s="125"/>
      <c r="F35" s="125"/>
      <c r="G35" s="125"/>
      <c r="H35" s="125"/>
      <c r="I35" s="125"/>
      <c r="J35" s="125"/>
      <c r="K35" s="125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8" t="s">
        <v>37</v>
      </c>
      <c r="G36" s="34"/>
      <c r="H36" s="34"/>
      <c r="I36" s="128" t="s">
        <v>36</v>
      </c>
      <c r="J36" s="128" t="s">
        <v>38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0" t="s">
        <v>39</v>
      </c>
      <c r="E37" s="119" t="s">
        <v>40</v>
      </c>
      <c r="F37" s="129">
        <f>ROUND((SUM(BE132:BE236)),  2)</f>
        <v>0</v>
      </c>
      <c r="G37" s="34"/>
      <c r="H37" s="34"/>
      <c r="I37" s="130">
        <v>0.21</v>
      </c>
      <c r="J37" s="129">
        <f>ROUND(((SUM(BE132:BE236))*I37),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41</v>
      </c>
      <c r="F38" s="129">
        <f>ROUND((SUM(BF132:BF236)),  2)</f>
        <v>0</v>
      </c>
      <c r="G38" s="34"/>
      <c r="H38" s="34"/>
      <c r="I38" s="130">
        <v>0.12</v>
      </c>
      <c r="J38" s="129">
        <f>ROUND(((SUM(BF132:BF236))*I38),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42</v>
      </c>
      <c r="F39" s="129">
        <f>ROUND((SUM(BG132:BG236)),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43</v>
      </c>
      <c r="F40" s="129">
        <f>ROUND((SUM(BH132:BH236)),  2)</f>
        <v>0</v>
      </c>
      <c r="G40" s="34"/>
      <c r="H40" s="34"/>
      <c r="I40" s="130">
        <v>0.12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44</v>
      </c>
      <c r="F41" s="129">
        <f>ROUND((SUM(BI132:BI236)),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45</v>
      </c>
      <c r="E43" s="133"/>
      <c r="F43" s="133"/>
      <c r="G43" s="134" t="s">
        <v>46</v>
      </c>
      <c r="H43" s="135" t="s">
        <v>47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152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customHeight="1">
      <c r="A85" s="34"/>
      <c r="B85" s="35"/>
      <c r="C85" s="36"/>
      <c r="D85" s="36"/>
      <c r="E85" s="314" t="str">
        <f>E7</f>
        <v>R 198 – IP1a, IP1b, IP2 a IP3 v k. ú. Černožice n. Labem - Sadové úpravy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146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14" t="s">
        <v>147</v>
      </c>
      <c r="F87" s="290"/>
      <c r="G87" s="290"/>
      <c r="H87" s="290"/>
      <c r="I87" s="22"/>
      <c r="J87" s="22"/>
      <c r="K87" s="22"/>
      <c r="L87" s="20"/>
    </row>
    <row r="88" spans="1:31" s="1" customFormat="1" ht="12" customHeight="1">
      <c r="B88" s="21"/>
      <c r="C88" s="29" t="s">
        <v>148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16" t="s">
        <v>149</v>
      </c>
      <c r="F89" s="317"/>
      <c r="G89" s="317"/>
      <c r="H89" s="31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150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60" t="str">
        <f>E13</f>
        <v>SO–01 IP1a_OM - Ostatní materiál</v>
      </c>
      <c r="F91" s="317"/>
      <c r="G91" s="317"/>
      <c r="H91" s="317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26. 9. 2024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30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28</v>
      </c>
      <c r="D96" s="36"/>
      <c r="E96" s="36"/>
      <c r="F96" s="27" t="str">
        <f>IF(E22="","",E22)</f>
        <v>Vyplň údaj</v>
      </c>
      <c r="G96" s="36"/>
      <c r="H96" s="36"/>
      <c r="I96" s="29" t="s">
        <v>32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153</v>
      </c>
      <c r="D98" s="150"/>
      <c r="E98" s="150"/>
      <c r="F98" s="150"/>
      <c r="G98" s="150"/>
      <c r="H98" s="150"/>
      <c r="I98" s="150"/>
      <c r="J98" s="151" t="s">
        <v>154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155</v>
      </c>
      <c r="D100" s="36"/>
      <c r="E100" s="36"/>
      <c r="F100" s="36"/>
      <c r="G100" s="36"/>
      <c r="H100" s="36"/>
      <c r="I100" s="36"/>
      <c r="J100" s="84">
        <f>J132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156</v>
      </c>
    </row>
    <row r="101" spans="1:47" s="9" customFormat="1" ht="24.95" customHeight="1">
      <c r="B101" s="153"/>
      <c r="C101" s="154"/>
      <c r="D101" s="155" t="s">
        <v>239</v>
      </c>
      <c r="E101" s="156"/>
      <c r="F101" s="156"/>
      <c r="G101" s="156"/>
      <c r="H101" s="156"/>
      <c r="I101" s="156"/>
      <c r="J101" s="157">
        <f>J133</f>
        <v>0</v>
      </c>
      <c r="K101" s="154"/>
      <c r="L101" s="158"/>
    </row>
    <row r="102" spans="1:47" s="9" customFormat="1" ht="24.95" customHeight="1">
      <c r="B102" s="153"/>
      <c r="C102" s="154"/>
      <c r="D102" s="155" t="s">
        <v>240</v>
      </c>
      <c r="E102" s="156"/>
      <c r="F102" s="156"/>
      <c r="G102" s="156"/>
      <c r="H102" s="156"/>
      <c r="I102" s="156"/>
      <c r="J102" s="157">
        <f>J139</f>
        <v>0</v>
      </c>
      <c r="K102" s="154"/>
      <c r="L102" s="158"/>
    </row>
    <row r="103" spans="1:47" s="9" customFormat="1" ht="24.95" customHeight="1">
      <c r="B103" s="153"/>
      <c r="C103" s="154"/>
      <c r="D103" s="155" t="s">
        <v>241</v>
      </c>
      <c r="E103" s="156"/>
      <c r="F103" s="156"/>
      <c r="G103" s="156"/>
      <c r="H103" s="156"/>
      <c r="I103" s="156"/>
      <c r="J103" s="157">
        <f>J144</f>
        <v>0</v>
      </c>
      <c r="K103" s="154"/>
      <c r="L103" s="158"/>
    </row>
    <row r="104" spans="1:47" s="9" customFormat="1" ht="24.95" customHeight="1">
      <c r="B104" s="153"/>
      <c r="C104" s="154"/>
      <c r="D104" s="155" t="s">
        <v>242</v>
      </c>
      <c r="E104" s="156"/>
      <c r="F104" s="156"/>
      <c r="G104" s="156"/>
      <c r="H104" s="156"/>
      <c r="I104" s="156"/>
      <c r="J104" s="157">
        <f>J173</f>
        <v>0</v>
      </c>
      <c r="K104" s="154"/>
      <c r="L104" s="158"/>
    </row>
    <row r="105" spans="1:47" s="9" customFormat="1" ht="24.95" customHeight="1">
      <c r="B105" s="153"/>
      <c r="C105" s="154"/>
      <c r="D105" s="155" t="s">
        <v>243</v>
      </c>
      <c r="E105" s="156"/>
      <c r="F105" s="156"/>
      <c r="G105" s="156"/>
      <c r="H105" s="156"/>
      <c r="I105" s="156"/>
      <c r="J105" s="157">
        <f>J210</f>
        <v>0</v>
      </c>
      <c r="K105" s="154"/>
      <c r="L105" s="158"/>
    </row>
    <row r="106" spans="1:47" s="9" customFormat="1" ht="24.95" customHeight="1">
      <c r="B106" s="153"/>
      <c r="C106" s="154"/>
      <c r="D106" s="155" t="s">
        <v>244</v>
      </c>
      <c r="E106" s="156"/>
      <c r="F106" s="156"/>
      <c r="G106" s="156"/>
      <c r="H106" s="156"/>
      <c r="I106" s="156"/>
      <c r="J106" s="157">
        <f>J227</f>
        <v>0</v>
      </c>
      <c r="K106" s="154"/>
      <c r="L106" s="158"/>
    </row>
    <row r="107" spans="1:47" s="9" customFormat="1" ht="24.95" customHeight="1">
      <c r="B107" s="153"/>
      <c r="C107" s="154"/>
      <c r="D107" s="155" t="s">
        <v>245</v>
      </c>
      <c r="E107" s="156"/>
      <c r="F107" s="156"/>
      <c r="G107" s="156"/>
      <c r="H107" s="156"/>
      <c r="I107" s="156"/>
      <c r="J107" s="157">
        <f>J233</f>
        <v>0</v>
      </c>
      <c r="K107" s="154"/>
      <c r="L107" s="158"/>
    </row>
    <row r="108" spans="1:47" s="9" customFormat="1" ht="24.95" customHeight="1">
      <c r="B108" s="153"/>
      <c r="C108" s="154"/>
      <c r="D108" s="155" t="s">
        <v>246</v>
      </c>
      <c r="E108" s="156"/>
      <c r="F108" s="156"/>
      <c r="G108" s="156"/>
      <c r="H108" s="156"/>
      <c r="I108" s="156"/>
      <c r="J108" s="157">
        <f>J235</f>
        <v>0</v>
      </c>
      <c r="K108" s="154"/>
      <c r="L108" s="158"/>
    </row>
    <row r="109" spans="1:47" s="2" customFormat="1" ht="21.7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pans="1:31" s="2" customFormat="1" ht="6.95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24.95" customHeight="1">
      <c r="A115" s="34"/>
      <c r="B115" s="35"/>
      <c r="C115" s="23" t="s">
        <v>160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12" customHeight="1">
      <c r="A117" s="34"/>
      <c r="B117" s="35"/>
      <c r="C117" s="29" t="s">
        <v>16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6.25" customHeight="1">
      <c r="A118" s="34"/>
      <c r="B118" s="35"/>
      <c r="C118" s="36"/>
      <c r="D118" s="36"/>
      <c r="E118" s="314" t="str">
        <f>E7</f>
        <v>R 198 – IP1a, IP1b, IP2 a IP3 v k. ú. Černožice n. Labem - Sadové úpravy</v>
      </c>
      <c r="F118" s="315"/>
      <c r="G118" s="315"/>
      <c r="H118" s="315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1" customFormat="1" ht="12" customHeight="1">
      <c r="B119" s="21"/>
      <c r="C119" s="29" t="s">
        <v>146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pans="1:31" s="1" customFormat="1" ht="16.5" customHeight="1">
      <c r="B120" s="21"/>
      <c r="C120" s="22"/>
      <c r="D120" s="22"/>
      <c r="E120" s="314" t="s">
        <v>147</v>
      </c>
      <c r="F120" s="290"/>
      <c r="G120" s="290"/>
      <c r="H120" s="290"/>
      <c r="I120" s="22"/>
      <c r="J120" s="22"/>
      <c r="K120" s="22"/>
      <c r="L120" s="20"/>
    </row>
    <row r="121" spans="1:31" s="1" customFormat="1" ht="12" customHeight="1">
      <c r="B121" s="21"/>
      <c r="C121" s="29" t="s">
        <v>148</v>
      </c>
      <c r="D121" s="22"/>
      <c r="E121" s="22"/>
      <c r="F121" s="22"/>
      <c r="G121" s="22"/>
      <c r="H121" s="22"/>
      <c r="I121" s="22"/>
      <c r="J121" s="22"/>
      <c r="K121" s="22"/>
      <c r="L121" s="20"/>
    </row>
    <row r="122" spans="1:31" s="2" customFormat="1" ht="16.5" customHeight="1">
      <c r="A122" s="34"/>
      <c r="B122" s="35"/>
      <c r="C122" s="36"/>
      <c r="D122" s="36"/>
      <c r="E122" s="316" t="s">
        <v>149</v>
      </c>
      <c r="F122" s="317"/>
      <c r="G122" s="317"/>
      <c r="H122" s="317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150</v>
      </c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>
      <c r="A124" s="34"/>
      <c r="B124" s="35"/>
      <c r="C124" s="36"/>
      <c r="D124" s="36"/>
      <c r="E124" s="260" t="str">
        <f>E13</f>
        <v>SO–01 IP1a_OM - Ostatní materiál</v>
      </c>
      <c r="F124" s="317"/>
      <c r="G124" s="317"/>
      <c r="H124" s="317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20</v>
      </c>
      <c r="D126" s="36"/>
      <c r="E126" s="36"/>
      <c r="F126" s="27" t="str">
        <f>F16</f>
        <v xml:space="preserve"> </v>
      </c>
      <c r="G126" s="36"/>
      <c r="H126" s="36"/>
      <c r="I126" s="29" t="s">
        <v>22</v>
      </c>
      <c r="J126" s="66" t="str">
        <f>IF(J16="","",J16)</f>
        <v>26. 9. 2024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24</v>
      </c>
      <c r="D128" s="36"/>
      <c r="E128" s="36"/>
      <c r="F128" s="27" t="str">
        <f>E19</f>
        <v xml:space="preserve"> </v>
      </c>
      <c r="G128" s="36"/>
      <c r="H128" s="36"/>
      <c r="I128" s="29" t="s">
        <v>30</v>
      </c>
      <c r="J128" s="32" t="str">
        <f>E25</f>
        <v xml:space="preserve"> 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28</v>
      </c>
      <c r="D129" s="36"/>
      <c r="E129" s="36"/>
      <c r="F129" s="27" t="str">
        <f>IF(E22="","",E22)</f>
        <v>Vyplň údaj</v>
      </c>
      <c r="G129" s="36"/>
      <c r="H129" s="36"/>
      <c r="I129" s="29" t="s">
        <v>32</v>
      </c>
      <c r="J129" s="32" t="str">
        <f>E28</f>
        <v xml:space="preserve"> 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0" customFormat="1" ht="29.25" customHeight="1">
      <c r="A131" s="159"/>
      <c r="B131" s="160"/>
      <c r="C131" s="161" t="s">
        <v>161</v>
      </c>
      <c r="D131" s="162" t="s">
        <v>60</v>
      </c>
      <c r="E131" s="162" t="s">
        <v>56</v>
      </c>
      <c r="F131" s="162" t="s">
        <v>57</v>
      </c>
      <c r="G131" s="162" t="s">
        <v>162</v>
      </c>
      <c r="H131" s="162" t="s">
        <v>163</v>
      </c>
      <c r="I131" s="162" t="s">
        <v>164</v>
      </c>
      <c r="J131" s="162" t="s">
        <v>154</v>
      </c>
      <c r="K131" s="163" t="s">
        <v>165</v>
      </c>
      <c r="L131" s="164"/>
      <c r="M131" s="75" t="s">
        <v>1</v>
      </c>
      <c r="N131" s="76" t="s">
        <v>39</v>
      </c>
      <c r="O131" s="76" t="s">
        <v>166</v>
      </c>
      <c r="P131" s="76" t="s">
        <v>167</v>
      </c>
      <c r="Q131" s="76" t="s">
        <v>168</v>
      </c>
      <c r="R131" s="76" t="s">
        <v>169</v>
      </c>
      <c r="S131" s="76" t="s">
        <v>170</v>
      </c>
      <c r="T131" s="77" t="s">
        <v>171</v>
      </c>
      <c r="U131" s="159"/>
      <c r="V131" s="159"/>
      <c r="W131" s="159"/>
      <c r="X131" s="159"/>
      <c r="Y131" s="159"/>
      <c r="Z131" s="159"/>
      <c r="AA131" s="159"/>
      <c r="AB131" s="159"/>
      <c r="AC131" s="159"/>
      <c r="AD131" s="159"/>
      <c r="AE131" s="159"/>
    </row>
    <row r="132" spans="1:65" s="2" customFormat="1" ht="22.9" customHeight="1">
      <c r="A132" s="34"/>
      <c r="B132" s="35"/>
      <c r="C132" s="82" t="s">
        <v>172</v>
      </c>
      <c r="D132" s="36"/>
      <c r="E132" s="36"/>
      <c r="F132" s="36"/>
      <c r="G132" s="36"/>
      <c r="H132" s="36"/>
      <c r="I132" s="36"/>
      <c r="J132" s="165">
        <f>BK132</f>
        <v>0</v>
      </c>
      <c r="K132" s="36"/>
      <c r="L132" s="39"/>
      <c r="M132" s="78"/>
      <c r="N132" s="166"/>
      <c r="O132" s="79"/>
      <c r="P132" s="167">
        <f>P133+P139+P144+P173+P210+P227+P233+P235</f>
        <v>0</v>
      </c>
      <c r="Q132" s="79"/>
      <c r="R132" s="167">
        <f>R133+R139+R144+R173+R210+R227+R233+R235</f>
        <v>0</v>
      </c>
      <c r="S132" s="79"/>
      <c r="T132" s="168">
        <f>T133+T139+T144+T173+T210+T227+T233+T235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74</v>
      </c>
      <c r="AU132" s="17" t="s">
        <v>156</v>
      </c>
      <c r="BK132" s="169">
        <f>BK133+BK139+BK144+BK173+BK210+BK227+BK233+BK235</f>
        <v>0</v>
      </c>
    </row>
    <row r="133" spans="1:65" s="11" customFormat="1" ht="25.9" customHeight="1">
      <c r="B133" s="170"/>
      <c r="C133" s="171"/>
      <c r="D133" s="172" t="s">
        <v>74</v>
      </c>
      <c r="E133" s="173" t="s">
        <v>173</v>
      </c>
      <c r="F133" s="173" t="s">
        <v>247</v>
      </c>
      <c r="G133" s="171"/>
      <c r="H133" s="171"/>
      <c r="I133" s="174"/>
      <c r="J133" s="175">
        <f>BK133</f>
        <v>0</v>
      </c>
      <c r="K133" s="171"/>
      <c r="L133" s="176"/>
      <c r="M133" s="177"/>
      <c r="N133" s="178"/>
      <c r="O133" s="178"/>
      <c r="P133" s="179">
        <f>SUM(P134:P138)</f>
        <v>0</v>
      </c>
      <c r="Q133" s="178"/>
      <c r="R133" s="179">
        <f>SUM(R134:R138)</f>
        <v>0</v>
      </c>
      <c r="S133" s="178"/>
      <c r="T133" s="180">
        <f>SUM(T134:T138)</f>
        <v>0</v>
      </c>
      <c r="AR133" s="181" t="s">
        <v>82</v>
      </c>
      <c r="AT133" s="182" t="s">
        <v>74</v>
      </c>
      <c r="AU133" s="182" t="s">
        <v>75</v>
      </c>
      <c r="AY133" s="181" t="s">
        <v>175</v>
      </c>
      <c r="BK133" s="183">
        <f>SUM(BK134:BK138)</f>
        <v>0</v>
      </c>
    </row>
    <row r="134" spans="1:65" s="2" customFormat="1" ht="24.2" customHeight="1">
      <c r="A134" s="34"/>
      <c r="B134" s="35"/>
      <c r="C134" s="184" t="s">
        <v>82</v>
      </c>
      <c r="D134" s="184" t="s">
        <v>176</v>
      </c>
      <c r="E134" s="185" t="s">
        <v>248</v>
      </c>
      <c r="F134" s="186" t="s">
        <v>249</v>
      </c>
      <c r="G134" s="187" t="s">
        <v>250</v>
      </c>
      <c r="H134" s="188">
        <v>0.95799999999999996</v>
      </c>
      <c r="I134" s="189"/>
      <c r="J134" s="190">
        <f>ROUND(I134*H134,2)</f>
        <v>0</v>
      </c>
      <c r="K134" s="186" t="s">
        <v>1</v>
      </c>
      <c r="L134" s="191"/>
      <c r="M134" s="192" t="s">
        <v>1</v>
      </c>
      <c r="N134" s="193" t="s">
        <v>40</v>
      </c>
      <c r="O134" s="71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180</v>
      </c>
      <c r="AT134" s="196" t="s">
        <v>176</v>
      </c>
      <c r="AU134" s="196" t="s">
        <v>82</v>
      </c>
      <c r="AY134" s="17" t="s">
        <v>175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82</v>
      </c>
      <c r="BK134" s="197">
        <f>ROUND(I134*H134,2)</f>
        <v>0</v>
      </c>
      <c r="BL134" s="17" t="s">
        <v>181</v>
      </c>
      <c r="BM134" s="196" t="s">
        <v>84</v>
      </c>
    </row>
    <row r="135" spans="1:65" s="13" customFormat="1" ht="11.25">
      <c r="B135" s="213"/>
      <c r="C135" s="214"/>
      <c r="D135" s="200" t="s">
        <v>182</v>
      </c>
      <c r="E135" s="215" t="s">
        <v>1</v>
      </c>
      <c r="F135" s="216" t="s">
        <v>251</v>
      </c>
      <c r="G135" s="214"/>
      <c r="H135" s="215" t="s">
        <v>1</v>
      </c>
      <c r="I135" s="217"/>
      <c r="J135" s="214"/>
      <c r="K135" s="214"/>
      <c r="L135" s="218"/>
      <c r="M135" s="219"/>
      <c r="N135" s="220"/>
      <c r="O135" s="220"/>
      <c r="P135" s="220"/>
      <c r="Q135" s="220"/>
      <c r="R135" s="220"/>
      <c r="S135" s="220"/>
      <c r="T135" s="221"/>
      <c r="AT135" s="222" t="s">
        <v>182</v>
      </c>
      <c r="AU135" s="222" t="s">
        <v>82</v>
      </c>
      <c r="AV135" s="13" t="s">
        <v>82</v>
      </c>
      <c r="AW135" s="13" t="s">
        <v>31</v>
      </c>
      <c r="AX135" s="13" t="s">
        <v>75</v>
      </c>
      <c r="AY135" s="222" t="s">
        <v>175</v>
      </c>
    </row>
    <row r="136" spans="1:65" s="12" customFormat="1" ht="11.25">
      <c r="B136" s="198"/>
      <c r="C136" s="199"/>
      <c r="D136" s="200" t="s">
        <v>182</v>
      </c>
      <c r="E136" s="201" t="s">
        <v>1</v>
      </c>
      <c r="F136" s="202" t="s">
        <v>252</v>
      </c>
      <c r="G136" s="199"/>
      <c r="H136" s="203">
        <v>0.95799999999999996</v>
      </c>
      <c r="I136" s="204"/>
      <c r="J136" s="199"/>
      <c r="K136" s="199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182</v>
      </c>
      <c r="AU136" s="209" t="s">
        <v>82</v>
      </c>
      <c r="AV136" s="12" t="s">
        <v>84</v>
      </c>
      <c r="AW136" s="12" t="s">
        <v>31</v>
      </c>
      <c r="AX136" s="12" t="s">
        <v>75</v>
      </c>
      <c r="AY136" s="209" t="s">
        <v>175</v>
      </c>
    </row>
    <row r="137" spans="1:65" s="14" customFormat="1" ht="11.25">
      <c r="B137" s="223"/>
      <c r="C137" s="224"/>
      <c r="D137" s="200" t="s">
        <v>182</v>
      </c>
      <c r="E137" s="225" t="s">
        <v>1</v>
      </c>
      <c r="F137" s="226" t="s">
        <v>253</v>
      </c>
      <c r="G137" s="224"/>
      <c r="H137" s="227">
        <v>0.95799999999999996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AT137" s="233" t="s">
        <v>182</v>
      </c>
      <c r="AU137" s="233" t="s">
        <v>82</v>
      </c>
      <c r="AV137" s="14" t="s">
        <v>181</v>
      </c>
      <c r="AW137" s="14" t="s">
        <v>31</v>
      </c>
      <c r="AX137" s="14" t="s">
        <v>82</v>
      </c>
      <c r="AY137" s="233" t="s">
        <v>175</v>
      </c>
    </row>
    <row r="138" spans="1:65" s="2" customFormat="1" ht="24.2" customHeight="1">
      <c r="A138" s="34"/>
      <c r="B138" s="35"/>
      <c r="C138" s="184" t="s">
        <v>84</v>
      </c>
      <c r="D138" s="184" t="s">
        <v>176</v>
      </c>
      <c r="E138" s="185" t="s">
        <v>254</v>
      </c>
      <c r="F138" s="186" t="s">
        <v>255</v>
      </c>
      <c r="G138" s="187" t="s">
        <v>179</v>
      </c>
      <c r="H138" s="188">
        <v>25</v>
      </c>
      <c r="I138" s="189"/>
      <c r="J138" s="190">
        <f>ROUND(I138*H138,2)</f>
        <v>0</v>
      </c>
      <c r="K138" s="186" t="s">
        <v>1</v>
      </c>
      <c r="L138" s="191"/>
      <c r="M138" s="192" t="s">
        <v>1</v>
      </c>
      <c r="N138" s="193" t="s">
        <v>40</v>
      </c>
      <c r="O138" s="71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6" t="s">
        <v>180</v>
      </c>
      <c r="AT138" s="196" t="s">
        <v>176</v>
      </c>
      <c r="AU138" s="196" t="s">
        <v>82</v>
      </c>
      <c r="AY138" s="17" t="s">
        <v>175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7" t="s">
        <v>82</v>
      </c>
      <c r="BK138" s="197">
        <f>ROUND(I138*H138,2)</f>
        <v>0</v>
      </c>
      <c r="BL138" s="17" t="s">
        <v>181</v>
      </c>
      <c r="BM138" s="196" t="s">
        <v>181</v>
      </c>
    </row>
    <row r="139" spans="1:65" s="11" customFormat="1" ht="25.9" customHeight="1">
      <c r="B139" s="170"/>
      <c r="C139" s="171"/>
      <c r="D139" s="172" t="s">
        <v>74</v>
      </c>
      <c r="E139" s="173" t="s">
        <v>187</v>
      </c>
      <c r="F139" s="173" t="s">
        <v>256</v>
      </c>
      <c r="G139" s="171"/>
      <c r="H139" s="171"/>
      <c r="I139" s="174"/>
      <c r="J139" s="175">
        <f>BK139</f>
        <v>0</v>
      </c>
      <c r="K139" s="171"/>
      <c r="L139" s="176"/>
      <c r="M139" s="177"/>
      <c r="N139" s="178"/>
      <c r="O139" s="178"/>
      <c r="P139" s="179">
        <f>SUM(P140:P143)</f>
        <v>0</v>
      </c>
      <c r="Q139" s="178"/>
      <c r="R139" s="179">
        <f>SUM(R140:R143)</f>
        <v>0</v>
      </c>
      <c r="S139" s="178"/>
      <c r="T139" s="180">
        <f>SUM(T140:T143)</f>
        <v>0</v>
      </c>
      <c r="AR139" s="181" t="s">
        <v>82</v>
      </c>
      <c r="AT139" s="182" t="s">
        <v>74</v>
      </c>
      <c r="AU139" s="182" t="s">
        <v>75</v>
      </c>
      <c r="AY139" s="181" t="s">
        <v>175</v>
      </c>
      <c r="BK139" s="183">
        <f>SUM(BK140:BK143)</f>
        <v>0</v>
      </c>
    </row>
    <row r="140" spans="1:65" s="2" customFormat="1" ht="16.5" customHeight="1">
      <c r="A140" s="34"/>
      <c r="B140" s="35"/>
      <c r="C140" s="184" t="s">
        <v>92</v>
      </c>
      <c r="D140" s="184" t="s">
        <v>176</v>
      </c>
      <c r="E140" s="185" t="s">
        <v>257</v>
      </c>
      <c r="F140" s="186" t="s">
        <v>258</v>
      </c>
      <c r="G140" s="187" t="s">
        <v>259</v>
      </c>
      <c r="H140" s="188">
        <v>25.515000000000001</v>
      </c>
      <c r="I140" s="189"/>
      <c r="J140" s="190">
        <f>ROUND(I140*H140,2)</f>
        <v>0</v>
      </c>
      <c r="K140" s="186" t="s">
        <v>1</v>
      </c>
      <c r="L140" s="191"/>
      <c r="M140" s="192" t="s">
        <v>1</v>
      </c>
      <c r="N140" s="193" t="s">
        <v>40</v>
      </c>
      <c r="O140" s="71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6" t="s">
        <v>180</v>
      </c>
      <c r="AT140" s="196" t="s">
        <v>176</v>
      </c>
      <c r="AU140" s="196" t="s">
        <v>82</v>
      </c>
      <c r="AY140" s="17" t="s">
        <v>175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7" t="s">
        <v>82</v>
      </c>
      <c r="BK140" s="197">
        <f>ROUND(I140*H140,2)</f>
        <v>0</v>
      </c>
      <c r="BL140" s="17" t="s">
        <v>181</v>
      </c>
      <c r="BM140" s="196" t="s">
        <v>191</v>
      </c>
    </row>
    <row r="141" spans="1:65" s="13" customFormat="1" ht="11.25">
      <c r="B141" s="213"/>
      <c r="C141" s="214"/>
      <c r="D141" s="200" t="s">
        <v>182</v>
      </c>
      <c r="E141" s="215" t="s">
        <v>1</v>
      </c>
      <c r="F141" s="216" t="s">
        <v>260</v>
      </c>
      <c r="G141" s="214"/>
      <c r="H141" s="215" t="s">
        <v>1</v>
      </c>
      <c r="I141" s="217"/>
      <c r="J141" s="214"/>
      <c r="K141" s="214"/>
      <c r="L141" s="218"/>
      <c r="M141" s="219"/>
      <c r="N141" s="220"/>
      <c r="O141" s="220"/>
      <c r="P141" s="220"/>
      <c r="Q141" s="220"/>
      <c r="R141" s="220"/>
      <c r="S141" s="220"/>
      <c r="T141" s="221"/>
      <c r="AT141" s="222" t="s">
        <v>182</v>
      </c>
      <c r="AU141" s="222" t="s">
        <v>82</v>
      </c>
      <c r="AV141" s="13" t="s">
        <v>82</v>
      </c>
      <c r="AW141" s="13" t="s">
        <v>31</v>
      </c>
      <c r="AX141" s="13" t="s">
        <v>75</v>
      </c>
      <c r="AY141" s="222" t="s">
        <v>175</v>
      </c>
    </row>
    <row r="142" spans="1:65" s="12" customFormat="1" ht="11.25">
      <c r="B142" s="198"/>
      <c r="C142" s="199"/>
      <c r="D142" s="200" t="s">
        <v>182</v>
      </c>
      <c r="E142" s="201" t="s">
        <v>1</v>
      </c>
      <c r="F142" s="202" t="s">
        <v>261</v>
      </c>
      <c r="G142" s="199"/>
      <c r="H142" s="203">
        <v>25.515000000000001</v>
      </c>
      <c r="I142" s="204"/>
      <c r="J142" s="199"/>
      <c r="K142" s="199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182</v>
      </c>
      <c r="AU142" s="209" t="s">
        <v>82</v>
      </c>
      <c r="AV142" s="12" t="s">
        <v>84</v>
      </c>
      <c r="AW142" s="12" t="s">
        <v>31</v>
      </c>
      <c r="AX142" s="12" t="s">
        <v>75</v>
      </c>
      <c r="AY142" s="209" t="s">
        <v>175</v>
      </c>
    </row>
    <row r="143" spans="1:65" s="14" customFormat="1" ht="11.25">
      <c r="B143" s="223"/>
      <c r="C143" s="224"/>
      <c r="D143" s="200" t="s">
        <v>182</v>
      </c>
      <c r="E143" s="225" t="s">
        <v>1</v>
      </c>
      <c r="F143" s="226" t="s">
        <v>253</v>
      </c>
      <c r="G143" s="224"/>
      <c r="H143" s="227">
        <v>25.515000000000001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AT143" s="233" t="s">
        <v>182</v>
      </c>
      <c r="AU143" s="233" t="s">
        <v>82</v>
      </c>
      <c r="AV143" s="14" t="s">
        <v>181</v>
      </c>
      <c r="AW143" s="14" t="s">
        <v>31</v>
      </c>
      <c r="AX143" s="14" t="s">
        <v>82</v>
      </c>
      <c r="AY143" s="233" t="s">
        <v>175</v>
      </c>
    </row>
    <row r="144" spans="1:65" s="11" customFormat="1" ht="25.9" customHeight="1">
      <c r="B144" s="170"/>
      <c r="C144" s="171"/>
      <c r="D144" s="172" t="s">
        <v>74</v>
      </c>
      <c r="E144" s="173" t="s">
        <v>201</v>
      </c>
      <c r="F144" s="173" t="s">
        <v>262</v>
      </c>
      <c r="G144" s="171"/>
      <c r="H144" s="171"/>
      <c r="I144" s="174"/>
      <c r="J144" s="175">
        <f>BK144</f>
        <v>0</v>
      </c>
      <c r="K144" s="171"/>
      <c r="L144" s="176"/>
      <c r="M144" s="177"/>
      <c r="N144" s="178"/>
      <c r="O144" s="178"/>
      <c r="P144" s="179">
        <f>SUM(P145:P172)</f>
        <v>0</v>
      </c>
      <c r="Q144" s="178"/>
      <c r="R144" s="179">
        <f>SUM(R145:R172)</f>
        <v>0</v>
      </c>
      <c r="S144" s="178"/>
      <c r="T144" s="180">
        <f>SUM(T145:T172)</f>
        <v>0</v>
      </c>
      <c r="AR144" s="181" t="s">
        <v>82</v>
      </c>
      <c r="AT144" s="182" t="s">
        <v>74</v>
      </c>
      <c r="AU144" s="182" t="s">
        <v>75</v>
      </c>
      <c r="AY144" s="181" t="s">
        <v>175</v>
      </c>
      <c r="BK144" s="183">
        <f>SUM(BK145:BK172)</f>
        <v>0</v>
      </c>
    </row>
    <row r="145" spans="1:65" s="2" customFormat="1" ht="16.5" customHeight="1">
      <c r="A145" s="34"/>
      <c r="B145" s="35"/>
      <c r="C145" s="184" t="s">
        <v>181</v>
      </c>
      <c r="D145" s="184" t="s">
        <v>176</v>
      </c>
      <c r="E145" s="185" t="s">
        <v>263</v>
      </c>
      <c r="F145" s="186" t="s">
        <v>264</v>
      </c>
      <c r="G145" s="187" t="s">
        <v>259</v>
      </c>
      <c r="H145" s="188">
        <v>3.6</v>
      </c>
      <c r="I145" s="189"/>
      <c r="J145" s="190">
        <f>ROUND(I145*H145,2)</f>
        <v>0</v>
      </c>
      <c r="K145" s="186" t="s">
        <v>1</v>
      </c>
      <c r="L145" s="191"/>
      <c r="M145" s="192" t="s">
        <v>1</v>
      </c>
      <c r="N145" s="193" t="s">
        <v>40</v>
      </c>
      <c r="O145" s="71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6" t="s">
        <v>180</v>
      </c>
      <c r="AT145" s="196" t="s">
        <v>176</v>
      </c>
      <c r="AU145" s="196" t="s">
        <v>82</v>
      </c>
      <c r="AY145" s="17" t="s">
        <v>175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82</v>
      </c>
      <c r="BK145" s="197">
        <f>ROUND(I145*H145,2)</f>
        <v>0</v>
      </c>
      <c r="BL145" s="17" t="s">
        <v>181</v>
      </c>
      <c r="BM145" s="196" t="s">
        <v>180</v>
      </c>
    </row>
    <row r="146" spans="1:65" s="13" customFormat="1" ht="11.25">
      <c r="B146" s="213"/>
      <c r="C146" s="214"/>
      <c r="D146" s="200" t="s">
        <v>182</v>
      </c>
      <c r="E146" s="215" t="s">
        <v>1</v>
      </c>
      <c r="F146" s="216" t="s">
        <v>265</v>
      </c>
      <c r="G146" s="214"/>
      <c r="H146" s="215" t="s">
        <v>1</v>
      </c>
      <c r="I146" s="217"/>
      <c r="J146" s="214"/>
      <c r="K146" s="214"/>
      <c r="L146" s="218"/>
      <c r="M146" s="219"/>
      <c r="N146" s="220"/>
      <c r="O146" s="220"/>
      <c r="P146" s="220"/>
      <c r="Q146" s="220"/>
      <c r="R146" s="220"/>
      <c r="S146" s="220"/>
      <c r="T146" s="221"/>
      <c r="AT146" s="222" t="s">
        <v>182</v>
      </c>
      <c r="AU146" s="222" t="s">
        <v>82</v>
      </c>
      <c r="AV146" s="13" t="s">
        <v>82</v>
      </c>
      <c r="AW146" s="13" t="s">
        <v>31</v>
      </c>
      <c r="AX146" s="13" t="s">
        <v>75</v>
      </c>
      <c r="AY146" s="222" t="s">
        <v>175</v>
      </c>
    </row>
    <row r="147" spans="1:65" s="12" customFormat="1" ht="11.25">
      <c r="B147" s="198"/>
      <c r="C147" s="199"/>
      <c r="D147" s="200" t="s">
        <v>182</v>
      </c>
      <c r="E147" s="201" t="s">
        <v>1</v>
      </c>
      <c r="F147" s="202" t="s">
        <v>266</v>
      </c>
      <c r="G147" s="199"/>
      <c r="H147" s="203">
        <v>3.6</v>
      </c>
      <c r="I147" s="204"/>
      <c r="J147" s="199"/>
      <c r="K147" s="199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182</v>
      </c>
      <c r="AU147" s="209" t="s">
        <v>82</v>
      </c>
      <c r="AV147" s="12" t="s">
        <v>84</v>
      </c>
      <c r="AW147" s="12" t="s">
        <v>31</v>
      </c>
      <c r="AX147" s="12" t="s">
        <v>75</v>
      </c>
      <c r="AY147" s="209" t="s">
        <v>175</v>
      </c>
    </row>
    <row r="148" spans="1:65" s="14" customFormat="1" ht="11.25">
      <c r="B148" s="223"/>
      <c r="C148" s="224"/>
      <c r="D148" s="200" t="s">
        <v>182</v>
      </c>
      <c r="E148" s="225" t="s">
        <v>1</v>
      </c>
      <c r="F148" s="226" t="s">
        <v>253</v>
      </c>
      <c r="G148" s="224"/>
      <c r="H148" s="227">
        <v>3.6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AT148" s="233" t="s">
        <v>182</v>
      </c>
      <c r="AU148" s="233" t="s">
        <v>82</v>
      </c>
      <c r="AV148" s="14" t="s">
        <v>181</v>
      </c>
      <c r="AW148" s="14" t="s">
        <v>31</v>
      </c>
      <c r="AX148" s="14" t="s">
        <v>82</v>
      </c>
      <c r="AY148" s="233" t="s">
        <v>175</v>
      </c>
    </row>
    <row r="149" spans="1:65" s="2" customFormat="1" ht="21.75" customHeight="1">
      <c r="A149" s="34"/>
      <c r="B149" s="35"/>
      <c r="C149" s="184" t="s">
        <v>196</v>
      </c>
      <c r="D149" s="184" t="s">
        <v>176</v>
      </c>
      <c r="E149" s="185" t="s">
        <v>267</v>
      </c>
      <c r="F149" s="186" t="s">
        <v>268</v>
      </c>
      <c r="G149" s="187" t="s">
        <v>259</v>
      </c>
      <c r="H149" s="188">
        <v>0.48</v>
      </c>
      <c r="I149" s="189"/>
      <c r="J149" s="190">
        <f>ROUND(I149*H149,2)</f>
        <v>0</v>
      </c>
      <c r="K149" s="186" t="s">
        <v>1</v>
      </c>
      <c r="L149" s="191"/>
      <c r="M149" s="192" t="s">
        <v>1</v>
      </c>
      <c r="N149" s="193" t="s">
        <v>40</v>
      </c>
      <c r="O149" s="71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6" t="s">
        <v>180</v>
      </c>
      <c r="AT149" s="196" t="s">
        <v>176</v>
      </c>
      <c r="AU149" s="196" t="s">
        <v>82</v>
      </c>
      <c r="AY149" s="17" t="s">
        <v>175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7" t="s">
        <v>82</v>
      </c>
      <c r="BK149" s="197">
        <f>ROUND(I149*H149,2)</f>
        <v>0</v>
      </c>
      <c r="BL149" s="17" t="s">
        <v>181</v>
      </c>
      <c r="BM149" s="196" t="s">
        <v>199</v>
      </c>
    </row>
    <row r="150" spans="1:65" s="13" customFormat="1" ht="11.25">
      <c r="B150" s="213"/>
      <c r="C150" s="214"/>
      <c r="D150" s="200" t="s">
        <v>182</v>
      </c>
      <c r="E150" s="215" t="s">
        <v>1</v>
      </c>
      <c r="F150" s="216" t="s">
        <v>265</v>
      </c>
      <c r="G150" s="214"/>
      <c r="H150" s="215" t="s">
        <v>1</v>
      </c>
      <c r="I150" s="217"/>
      <c r="J150" s="214"/>
      <c r="K150" s="214"/>
      <c r="L150" s="218"/>
      <c r="M150" s="219"/>
      <c r="N150" s="220"/>
      <c r="O150" s="220"/>
      <c r="P150" s="220"/>
      <c r="Q150" s="220"/>
      <c r="R150" s="220"/>
      <c r="S150" s="220"/>
      <c r="T150" s="221"/>
      <c r="AT150" s="222" t="s">
        <v>182</v>
      </c>
      <c r="AU150" s="222" t="s">
        <v>82</v>
      </c>
      <c r="AV150" s="13" t="s">
        <v>82</v>
      </c>
      <c r="AW150" s="13" t="s">
        <v>31</v>
      </c>
      <c r="AX150" s="13" t="s">
        <v>75</v>
      </c>
      <c r="AY150" s="222" t="s">
        <v>175</v>
      </c>
    </row>
    <row r="151" spans="1:65" s="12" customFormat="1" ht="11.25">
      <c r="B151" s="198"/>
      <c r="C151" s="199"/>
      <c r="D151" s="200" t="s">
        <v>182</v>
      </c>
      <c r="E151" s="201" t="s">
        <v>1</v>
      </c>
      <c r="F151" s="202" t="s">
        <v>269</v>
      </c>
      <c r="G151" s="199"/>
      <c r="H151" s="203">
        <v>0.48</v>
      </c>
      <c r="I151" s="204"/>
      <c r="J151" s="199"/>
      <c r="K151" s="199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182</v>
      </c>
      <c r="AU151" s="209" t="s">
        <v>82</v>
      </c>
      <c r="AV151" s="12" t="s">
        <v>84</v>
      </c>
      <c r="AW151" s="12" t="s">
        <v>31</v>
      </c>
      <c r="AX151" s="12" t="s">
        <v>75</v>
      </c>
      <c r="AY151" s="209" t="s">
        <v>175</v>
      </c>
    </row>
    <row r="152" spans="1:65" s="14" customFormat="1" ht="11.25">
      <c r="B152" s="223"/>
      <c r="C152" s="224"/>
      <c r="D152" s="200" t="s">
        <v>182</v>
      </c>
      <c r="E152" s="225" t="s">
        <v>1</v>
      </c>
      <c r="F152" s="226" t="s">
        <v>253</v>
      </c>
      <c r="G152" s="224"/>
      <c r="H152" s="227">
        <v>0.48</v>
      </c>
      <c r="I152" s="228"/>
      <c r="J152" s="224"/>
      <c r="K152" s="224"/>
      <c r="L152" s="229"/>
      <c r="M152" s="230"/>
      <c r="N152" s="231"/>
      <c r="O152" s="231"/>
      <c r="P152" s="231"/>
      <c r="Q152" s="231"/>
      <c r="R152" s="231"/>
      <c r="S152" s="231"/>
      <c r="T152" s="232"/>
      <c r="AT152" s="233" t="s">
        <v>182</v>
      </c>
      <c r="AU152" s="233" t="s">
        <v>82</v>
      </c>
      <c r="AV152" s="14" t="s">
        <v>181</v>
      </c>
      <c r="AW152" s="14" t="s">
        <v>31</v>
      </c>
      <c r="AX152" s="14" t="s">
        <v>82</v>
      </c>
      <c r="AY152" s="233" t="s">
        <v>175</v>
      </c>
    </row>
    <row r="153" spans="1:65" s="2" customFormat="1" ht="33" customHeight="1">
      <c r="A153" s="34"/>
      <c r="B153" s="35"/>
      <c r="C153" s="184" t="s">
        <v>191</v>
      </c>
      <c r="D153" s="184" t="s">
        <v>176</v>
      </c>
      <c r="E153" s="185" t="s">
        <v>270</v>
      </c>
      <c r="F153" s="186" t="s">
        <v>271</v>
      </c>
      <c r="G153" s="187" t="s">
        <v>179</v>
      </c>
      <c r="H153" s="188">
        <v>36</v>
      </c>
      <c r="I153" s="189"/>
      <c r="J153" s="190">
        <f>ROUND(I153*H153,2)</f>
        <v>0</v>
      </c>
      <c r="K153" s="186" t="s">
        <v>1</v>
      </c>
      <c r="L153" s="191"/>
      <c r="M153" s="192" t="s">
        <v>1</v>
      </c>
      <c r="N153" s="193" t="s">
        <v>40</v>
      </c>
      <c r="O153" s="71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6" t="s">
        <v>180</v>
      </c>
      <c r="AT153" s="196" t="s">
        <v>176</v>
      </c>
      <c r="AU153" s="196" t="s">
        <v>82</v>
      </c>
      <c r="AY153" s="17" t="s">
        <v>175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7" t="s">
        <v>82</v>
      </c>
      <c r="BK153" s="197">
        <f>ROUND(I153*H153,2)</f>
        <v>0</v>
      </c>
      <c r="BL153" s="17" t="s">
        <v>181</v>
      </c>
      <c r="BM153" s="196" t="s">
        <v>8</v>
      </c>
    </row>
    <row r="154" spans="1:65" s="13" customFormat="1" ht="11.25">
      <c r="B154" s="213"/>
      <c r="C154" s="214"/>
      <c r="D154" s="200" t="s">
        <v>182</v>
      </c>
      <c r="E154" s="215" t="s">
        <v>1</v>
      </c>
      <c r="F154" s="216" t="s">
        <v>272</v>
      </c>
      <c r="G154" s="214"/>
      <c r="H154" s="215" t="s">
        <v>1</v>
      </c>
      <c r="I154" s="217"/>
      <c r="J154" s="214"/>
      <c r="K154" s="214"/>
      <c r="L154" s="218"/>
      <c r="M154" s="219"/>
      <c r="N154" s="220"/>
      <c r="O154" s="220"/>
      <c r="P154" s="220"/>
      <c r="Q154" s="220"/>
      <c r="R154" s="220"/>
      <c r="S154" s="220"/>
      <c r="T154" s="221"/>
      <c r="AT154" s="222" t="s">
        <v>182</v>
      </c>
      <c r="AU154" s="222" t="s">
        <v>82</v>
      </c>
      <c r="AV154" s="13" t="s">
        <v>82</v>
      </c>
      <c r="AW154" s="13" t="s">
        <v>31</v>
      </c>
      <c r="AX154" s="13" t="s">
        <v>75</v>
      </c>
      <c r="AY154" s="222" t="s">
        <v>175</v>
      </c>
    </row>
    <row r="155" spans="1:65" s="12" customFormat="1" ht="11.25">
      <c r="B155" s="198"/>
      <c r="C155" s="199"/>
      <c r="D155" s="200" t="s">
        <v>182</v>
      </c>
      <c r="E155" s="201" t="s">
        <v>1</v>
      </c>
      <c r="F155" s="202" t="s">
        <v>273</v>
      </c>
      <c r="G155" s="199"/>
      <c r="H155" s="203">
        <v>36</v>
      </c>
      <c r="I155" s="204"/>
      <c r="J155" s="199"/>
      <c r="K155" s="199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182</v>
      </c>
      <c r="AU155" s="209" t="s">
        <v>82</v>
      </c>
      <c r="AV155" s="12" t="s">
        <v>84</v>
      </c>
      <c r="AW155" s="12" t="s">
        <v>31</v>
      </c>
      <c r="AX155" s="12" t="s">
        <v>75</v>
      </c>
      <c r="AY155" s="209" t="s">
        <v>175</v>
      </c>
    </row>
    <row r="156" spans="1:65" s="14" customFormat="1" ht="11.25">
      <c r="B156" s="223"/>
      <c r="C156" s="224"/>
      <c r="D156" s="200" t="s">
        <v>182</v>
      </c>
      <c r="E156" s="225" t="s">
        <v>1</v>
      </c>
      <c r="F156" s="226" t="s">
        <v>253</v>
      </c>
      <c r="G156" s="224"/>
      <c r="H156" s="227">
        <v>36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AT156" s="233" t="s">
        <v>182</v>
      </c>
      <c r="AU156" s="233" t="s">
        <v>82</v>
      </c>
      <c r="AV156" s="14" t="s">
        <v>181</v>
      </c>
      <c r="AW156" s="14" t="s">
        <v>31</v>
      </c>
      <c r="AX156" s="14" t="s">
        <v>82</v>
      </c>
      <c r="AY156" s="233" t="s">
        <v>175</v>
      </c>
    </row>
    <row r="157" spans="1:65" s="2" customFormat="1" ht="21.75" customHeight="1">
      <c r="A157" s="34"/>
      <c r="B157" s="35"/>
      <c r="C157" s="184" t="s">
        <v>206</v>
      </c>
      <c r="D157" s="184" t="s">
        <v>176</v>
      </c>
      <c r="E157" s="185" t="s">
        <v>274</v>
      </c>
      <c r="F157" s="186" t="s">
        <v>275</v>
      </c>
      <c r="G157" s="187" t="s">
        <v>179</v>
      </c>
      <c r="H157" s="188">
        <v>36</v>
      </c>
      <c r="I157" s="189"/>
      <c r="J157" s="190">
        <f>ROUND(I157*H157,2)</f>
        <v>0</v>
      </c>
      <c r="K157" s="186" t="s">
        <v>1</v>
      </c>
      <c r="L157" s="191"/>
      <c r="M157" s="192" t="s">
        <v>1</v>
      </c>
      <c r="N157" s="193" t="s">
        <v>40</v>
      </c>
      <c r="O157" s="71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6" t="s">
        <v>180</v>
      </c>
      <c r="AT157" s="196" t="s">
        <v>176</v>
      </c>
      <c r="AU157" s="196" t="s">
        <v>82</v>
      </c>
      <c r="AY157" s="17" t="s">
        <v>175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7" t="s">
        <v>82</v>
      </c>
      <c r="BK157" s="197">
        <f>ROUND(I157*H157,2)</f>
        <v>0</v>
      </c>
      <c r="BL157" s="17" t="s">
        <v>181</v>
      </c>
      <c r="BM157" s="196" t="s">
        <v>209</v>
      </c>
    </row>
    <row r="158" spans="1:65" s="13" customFormat="1" ht="11.25">
      <c r="B158" s="213"/>
      <c r="C158" s="214"/>
      <c r="D158" s="200" t="s">
        <v>182</v>
      </c>
      <c r="E158" s="215" t="s">
        <v>1</v>
      </c>
      <c r="F158" s="216" t="s">
        <v>272</v>
      </c>
      <c r="G158" s="214"/>
      <c r="H158" s="215" t="s">
        <v>1</v>
      </c>
      <c r="I158" s="217"/>
      <c r="J158" s="214"/>
      <c r="K158" s="214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182</v>
      </c>
      <c r="AU158" s="222" t="s">
        <v>82</v>
      </c>
      <c r="AV158" s="13" t="s">
        <v>82</v>
      </c>
      <c r="AW158" s="13" t="s">
        <v>31</v>
      </c>
      <c r="AX158" s="13" t="s">
        <v>75</v>
      </c>
      <c r="AY158" s="222" t="s">
        <v>175</v>
      </c>
    </row>
    <row r="159" spans="1:65" s="12" customFormat="1" ht="11.25">
      <c r="B159" s="198"/>
      <c r="C159" s="199"/>
      <c r="D159" s="200" t="s">
        <v>182</v>
      </c>
      <c r="E159" s="201" t="s">
        <v>1</v>
      </c>
      <c r="F159" s="202" t="s">
        <v>273</v>
      </c>
      <c r="G159" s="199"/>
      <c r="H159" s="203">
        <v>36</v>
      </c>
      <c r="I159" s="204"/>
      <c r="J159" s="199"/>
      <c r="K159" s="199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182</v>
      </c>
      <c r="AU159" s="209" t="s">
        <v>82</v>
      </c>
      <c r="AV159" s="12" t="s">
        <v>84</v>
      </c>
      <c r="AW159" s="12" t="s">
        <v>31</v>
      </c>
      <c r="AX159" s="12" t="s">
        <v>75</v>
      </c>
      <c r="AY159" s="209" t="s">
        <v>175</v>
      </c>
    </row>
    <row r="160" spans="1:65" s="14" customFormat="1" ht="11.25">
      <c r="B160" s="223"/>
      <c r="C160" s="224"/>
      <c r="D160" s="200" t="s">
        <v>182</v>
      </c>
      <c r="E160" s="225" t="s">
        <v>1</v>
      </c>
      <c r="F160" s="226" t="s">
        <v>253</v>
      </c>
      <c r="G160" s="224"/>
      <c r="H160" s="227">
        <v>36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AT160" s="233" t="s">
        <v>182</v>
      </c>
      <c r="AU160" s="233" t="s">
        <v>82</v>
      </c>
      <c r="AV160" s="14" t="s">
        <v>181</v>
      </c>
      <c r="AW160" s="14" t="s">
        <v>31</v>
      </c>
      <c r="AX160" s="14" t="s">
        <v>82</v>
      </c>
      <c r="AY160" s="233" t="s">
        <v>175</v>
      </c>
    </row>
    <row r="161" spans="1:65" s="2" customFormat="1" ht="16.5" customHeight="1">
      <c r="A161" s="34"/>
      <c r="B161" s="35"/>
      <c r="C161" s="184" t="s">
        <v>180</v>
      </c>
      <c r="D161" s="184" t="s">
        <v>176</v>
      </c>
      <c r="E161" s="185" t="s">
        <v>276</v>
      </c>
      <c r="F161" s="186" t="s">
        <v>277</v>
      </c>
      <c r="G161" s="187" t="s">
        <v>278</v>
      </c>
      <c r="H161" s="188">
        <v>21.6</v>
      </c>
      <c r="I161" s="189"/>
      <c r="J161" s="190">
        <f>ROUND(I161*H161,2)</f>
        <v>0</v>
      </c>
      <c r="K161" s="186" t="s">
        <v>1</v>
      </c>
      <c r="L161" s="191"/>
      <c r="M161" s="192" t="s">
        <v>1</v>
      </c>
      <c r="N161" s="193" t="s">
        <v>40</v>
      </c>
      <c r="O161" s="71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6" t="s">
        <v>180</v>
      </c>
      <c r="AT161" s="196" t="s">
        <v>176</v>
      </c>
      <c r="AU161" s="196" t="s">
        <v>82</v>
      </c>
      <c r="AY161" s="17" t="s">
        <v>175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7" t="s">
        <v>82</v>
      </c>
      <c r="BK161" s="197">
        <f>ROUND(I161*H161,2)</f>
        <v>0</v>
      </c>
      <c r="BL161" s="17" t="s">
        <v>181</v>
      </c>
      <c r="BM161" s="196" t="s">
        <v>213</v>
      </c>
    </row>
    <row r="162" spans="1:65" s="13" customFormat="1" ht="11.25">
      <c r="B162" s="213"/>
      <c r="C162" s="214"/>
      <c r="D162" s="200" t="s">
        <v>182</v>
      </c>
      <c r="E162" s="215" t="s">
        <v>1</v>
      </c>
      <c r="F162" s="216" t="s">
        <v>279</v>
      </c>
      <c r="G162" s="214"/>
      <c r="H162" s="215" t="s">
        <v>1</v>
      </c>
      <c r="I162" s="217"/>
      <c r="J162" s="214"/>
      <c r="K162" s="214"/>
      <c r="L162" s="218"/>
      <c r="M162" s="219"/>
      <c r="N162" s="220"/>
      <c r="O162" s="220"/>
      <c r="P162" s="220"/>
      <c r="Q162" s="220"/>
      <c r="R162" s="220"/>
      <c r="S162" s="220"/>
      <c r="T162" s="221"/>
      <c r="AT162" s="222" t="s">
        <v>182</v>
      </c>
      <c r="AU162" s="222" t="s">
        <v>82</v>
      </c>
      <c r="AV162" s="13" t="s">
        <v>82</v>
      </c>
      <c r="AW162" s="13" t="s">
        <v>31</v>
      </c>
      <c r="AX162" s="13" t="s">
        <v>75</v>
      </c>
      <c r="AY162" s="222" t="s">
        <v>175</v>
      </c>
    </row>
    <row r="163" spans="1:65" s="12" customFormat="1" ht="11.25">
      <c r="B163" s="198"/>
      <c r="C163" s="199"/>
      <c r="D163" s="200" t="s">
        <v>182</v>
      </c>
      <c r="E163" s="201" t="s">
        <v>1</v>
      </c>
      <c r="F163" s="202" t="s">
        <v>280</v>
      </c>
      <c r="G163" s="199"/>
      <c r="H163" s="203">
        <v>21.6</v>
      </c>
      <c r="I163" s="204"/>
      <c r="J163" s="199"/>
      <c r="K163" s="199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182</v>
      </c>
      <c r="AU163" s="209" t="s">
        <v>82</v>
      </c>
      <c r="AV163" s="12" t="s">
        <v>84</v>
      </c>
      <c r="AW163" s="12" t="s">
        <v>31</v>
      </c>
      <c r="AX163" s="12" t="s">
        <v>75</v>
      </c>
      <c r="AY163" s="209" t="s">
        <v>175</v>
      </c>
    </row>
    <row r="164" spans="1:65" s="14" customFormat="1" ht="11.25">
      <c r="B164" s="223"/>
      <c r="C164" s="224"/>
      <c r="D164" s="200" t="s">
        <v>182</v>
      </c>
      <c r="E164" s="225" t="s">
        <v>1</v>
      </c>
      <c r="F164" s="226" t="s">
        <v>253</v>
      </c>
      <c r="G164" s="224"/>
      <c r="H164" s="227">
        <v>21.6</v>
      </c>
      <c r="I164" s="228"/>
      <c r="J164" s="224"/>
      <c r="K164" s="224"/>
      <c r="L164" s="229"/>
      <c r="M164" s="230"/>
      <c r="N164" s="231"/>
      <c r="O164" s="231"/>
      <c r="P164" s="231"/>
      <c r="Q164" s="231"/>
      <c r="R164" s="231"/>
      <c r="S164" s="231"/>
      <c r="T164" s="232"/>
      <c r="AT164" s="233" t="s">
        <v>182</v>
      </c>
      <c r="AU164" s="233" t="s">
        <v>82</v>
      </c>
      <c r="AV164" s="14" t="s">
        <v>181</v>
      </c>
      <c r="AW164" s="14" t="s">
        <v>31</v>
      </c>
      <c r="AX164" s="14" t="s">
        <v>82</v>
      </c>
      <c r="AY164" s="233" t="s">
        <v>175</v>
      </c>
    </row>
    <row r="165" spans="1:65" s="2" customFormat="1" ht="21.75" customHeight="1">
      <c r="A165" s="34"/>
      <c r="B165" s="35"/>
      <c r="C165" s="184" t="s">
        <v>215</v>
      </c>
      <c r="D165" s="184" t="s">
        <v>176</v>
      </c>
      <c r="E165" s="185" t="s">
        <v>281</v>
      </c>
      <c r="F165" s="186" t="s">
        <v>282</v>
      </c>
      <c r="G165" s="187" t="s">
        <v>283</v>
      </c>
      <c r="H165" s="188">
        <v>12.6</v>
      </c>
      <c r="I165" s="189"/>
      <c r="J165" s="190">
        <f>ROUND(I165*H165,2)</f>
        <v>0</v>
      </c>
      <c r="K165" s="186" t="s">
        <v>1</v>
      </c>
      <c r="L165" s="191"/>
      <c r="M165" s="192" t="s">
        <v>1</v>
      </c>
      <c r="N165" s="193" t="s">
        <v>40</v>
      </c>
      <c r="O165" s="71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6" t="s">
        <v>180</v>
      </c>
      <c r="AT165" s="196" t="s">
        <v>176</v>
      </c>
      <c r="AU165" s="196" t="s">
        <v>82</v>
      </c>
      <c r="AY165" s="17" t="s">
        <v>175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7" t="s">
        <v>82</v>
      </c>
      <c r="BK165" s="197">
        <f>ROUND(I165*H165,2)</f>
        <v>0</v>
      </c>
      <c r="BL165" s="17" t="s">
        <v>181</v>
      </c>
      <c r="BM165" s="196" t="s">
        <v>218</v>
      </c>
    </row>
    <row r="166" spans="1:65" s="13" customFormat="1" ht="11.25">
      <c r="B166" s="213"/>
      <c r="C166" s="214"/>
      <c r="D166" s="200" t="s">
        <v>182</v>
      </c>
      <c r="E166" s="215" t="s">
        <v>1</v>
      </c>
      <c r="F166" s="216" t="s">
        <v>284</v>
      </c>
      <c r="G166" s="214"/>
      <c r="H166" s="215" t="s">
        <v>1</v>
      </c>
      <c r="I166" s="217"/>
      <c r="J166" s="214"/>
      <c r="K166" s="214"/>
      <c r="L166" s="218"/>
      <c r="M166" s="219"/>
      <c r="N166" s="220"/>
      <c r="O166" s="220"/>
      <c r="P166" s="220"/>
      <c r="Q166" s="220"/>
      <c r="R166" s="220"/>
      <c r="S166" s="220"/>
      <c r="T166" s="221"/>
      <c r="AT166" s="222" t="s">
        <v>182</v>
      </c>
      <c r="AU166" s="222" t="s">
        <v>82</v>
      </c>
      <c r="AV166" s="13" t="s">
        <v>82</v>
      </c>
      <c r="AW166" s="13" t="s">
        <v>31</v>
      </c>
      <c r="AX166" s="13" t="s">
        <v>75</v>
      </c>
      <c r="AY166" s="222" t="s">
        <v>175</v>
      </c>
    </row>
    <row r="167" spans="1:65" s="12" customFormat="1" ht="11.25">
      <c r="B167" s="198"/>
      <c r="C167" s="199"/>
      <c r="D167" s="200" t="s">
        <v>182</v>
      </c>
      <c r="E167" s="201" t="s">
        <v>1</v>
      </c>
      <c r="F167" s="202" t="s">
        <v>285</v>
      </c>
      <c r="G167" s="199"/>
      <c r="H167" s="203">
        <v>12.6</v>
      </c>
      <c r="I167" s="204"/>
      <c r="J167" s="199"/>
      <c r="K167" s="199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182</v>
      </c>
      <c r="AU167" s="209" t="s">
        <v>82</v>
      </c>
      <c r="AV167" s="12" t="s">
        <v>84</v>
      </c>
      <c r="AW167" s="12" t="s">
        <v>31</v>
      </c>
      <c r="AX167" s="12" t="s">
        <v>75</v>
      </c>
      <c r="AY167" s="209" t="s">
        <v>175</v>
      </c>
    </row>
    <row r="168" spans="1:65" s="14" customFormat="1" ht="11.25">
      <c r="B168" s="223"/>
      <c r="C168" s="224"/>
      <c r="D168" s="200" t="s">
        <v>182</v>
      </c>
      <c r="E168" s="225" t="s">
        <v>1</v>
      </c>
      <c r="F168" s="226" t="s">
        <v>253</v>
      </c>
      <c r="G168" s="224"/>
      <c r="H168" s="227">
        <v>12.6</v>
      </c>
      <c r="I168" s="228"/>
      <c r="J168" s="224"/>
      <c r="K168" s="224"/>
      <c r="L168" s="229"/>
      <c r="M168" s="230"/>
      <c r="N168" s="231"/>
      <c r="O168" s="231"/>
      <c r="P168" s="231"/>
      <c r="Q168" s="231"/>
      <c r="R168" s="231"/>
      <c r="S168" s="231"/>
      <c r="T168" s="232"/>
      <c r="AT168" s="233" t="s">
        <v>182</v>
      </c>
      <c r="AU168" s="233" t="s">
        <v>82</v>
      </c>
      <c r="AV168" s="14" t="s">
        <v>181</v>
      </c>
      <c r="AW168" s="14" t="s">
        <v>31</v>
      </c>
      <c r="AX168" s="14" t="s">
        <v>82</v>
      </c>
      <c r="AY168" s="233" t="s">
        <v>175</v>
      </c>
    </row>
    <row r="169" spans="1:65" s="2" customFormat="1" ht="21.75" customHeight="1">
      <c r="A169" s="34"/>
      <c r="B169" s="35"/>
      <c r="C169" s="184" t="s">
        <v>199</v>
      </c>
      <c r="D169" s="184" t="s">
        <v>176</v>
      </c>
      <c r="E169" s="185" t="s">
        <v>286</v>
      </c>
      <c r="F169" s="186" t="s">
        <v>287</v>
      </c>
      <c r="G169" s="187" t="s">
        <v>250</v>
      </c>
      <c r="H169" s="188">
        <v>2400</v>
      </c>
      <c r="I169" s="189"/>
      <c r="J169" s="190">
        <f>ROUND(I169*H169,2)</f>
        <v>0</v>
      </c>
      <c r="K169" s="186" t="s">
        <v>1</v>
      </c>
      <c r="L169" s="191"/>
      <c r="M169" s="192" t="s">
        <v>1</v>
      </c>
      <c r="N169" s="193" t="s">
        <v>40</v>
      </c>
      <c r="O169" s="71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6" t="s">
        <v>180</v>
      </c>
      <c r="AT169" s="196" t="s">
        <v>176</v>
      </c>
      <c r="AU169" s="196" t="s">
        <v>82</v>
      </c>
      <c r="AY169" s="17" t="s">
        <v>175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7" t="s">
        <v>82</v>
      </c>
      <c r="BK169" s="197">
        <f>ROUND(I169*H169,2)</f>
        <v>0</v>
      </c>
      <c r="BL169" s="17" t="s">
        <v>181</v>
      </c>
      <c r="BM169" s="196" t="s">
        <v>222</v>
      </c>
    </row>
    <row r="170" spans="1:65" s="13" customFormat="1" ht="11.25">
      <c r="B170" s="213"/>
      <c r="C170" s="214"/>
      <c r="D170" s="200" t="s">
        <v>182</v>
      </c>
      <c r="E170" s="215" t="s">
        <v>1</v>
      </c>
      <c r="F170" s="216" t="s">
        <v>288</v>
      </c>
      <c r="G170" s="214"/>
      <c r="H170" s="215" t="s">
        <v>1</v>
      </c>
      <c r="I170" s="217"/>
      <c r="J170" s="214"/>
      <c r="K170" s="214"/>
      <c r="L170" s="218"/>
      <c r="M170" s="219"/>
      <c r="N170" s="220"/>
      <c r="O170" s="220"/>
      <c r="P170" s="220"/>
      <c r="Q170" s="220"/>
      <c r="R170" s="220"/>
      <c r="S170" s="220"/>
      <c r="T170" s="221"/>
      <c r="AT170" s="222" t="s">
        <v>182</v>
      </c>
      <c r="AU170" s="222" t="s">
        <v>82</v>
      </c>
      <c r="AV170" s="13" t="s">
        <v>82</v>
      </c>
      <c r="AW170" s="13" t="s">
        <v>31</v>
      </c>
      <c r="AX170" s="13" t="s">
        <v>75</v>
      </c>
      <c r="AY170" s="222" t="s">
        <v>175</v>
      </c>
    </row>
    <row r="171" spans="1:65" s="12" customFormat="1" ht="11.25">
      <c r="B171" s="198"/>
      <c r="C171" s="199"/>
      <c r="D171" s="200" t="s">
        <v>182</v>
      </c>
      <c r="E171" s="201" t="s">
        <v>1</v>
      </c>
      <c r="F171" s="202" t="s">
        <v>289</v>
      </c>
      <c r="G171" s="199"/>
      <c r="H171" s="203">
        <v>2400</v>
      </c>
      <c r="I171" s="204"/>
      <c r="J171" s="199"/>
      <c r="K171" s="199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182</v>
      </c>
      <c r="AU171" s="209" t="s">
        <v>82</v>
      </c>
      <c r="AV171" s="12" t="s">
        <v>84</v>
      </c>
      <c r="AW171" s="12" t="s">
        <v>31</v>
      </c>
      <c r="AX171" s="12" t="s">
        <v>75</v>
      </c>
      <c r="AY171" s="209" t="s">
        <v>175</v>
      </c>
    </row>
    <row r="172" spans="1:65" s="14" customFormat="1" ht="11.25">
      <c r="B172" s="223"/>
      <c r="C172" s="224"/>
      <c r="D172" s="200" t="s">
        <v>182</v>
      </c>
      <c r="E172" s="225" t="s">
        <v>1</v>
      </c>
      <c r="F172" s="226" t="s">
        <v>253</v>
      </c>
      <c r="G172" s="224"/>
      <c r="H172" s="227">
        <v>2400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AT172" s="233" t="s">
        <v>182</v>
      </c>
      <c r="AU172" s="233" t="s">
        <v>82</v>
      </c>
      <c r="AV172" s="14" t="s">
        <v>181</v>
      </c>
      <c r="AW172" s="14" t="s">
        <v>31</v>
      </c>
      <c r="AX172" s="14" t="s">
        <v>82</v>
      </c>
      <c r="AY172" s="233" t="s">
        <v>175</v>
      </c>
    </row>
    <row r="173" spans="1:65" s="11" customFormat="1" ht="25.9" customHeight="1">
      <c r="B173" s="170"/>
      <c r="C173" s="171"/>
      <c r="D173" s="172" t="s">
        <v>74</v>
      </c>
      <c r="E173" s="173" t="s">
        <v>290</v>
      </c>
      <c r="F173" s="173" t="s">
        <v>291</v>
      </c>
      <c r="G173" s="171"/>
      <c r="H173" s="171"/>
      <c r="I173" s="174"/>
      <c r="J173" s="175">
        <f>BK173</f>
        <v>0</v>
      </c>
      <c r="K173" s="171"/>
      <c r="L173" s="176"/>
      <c r="M173" s="177"/>
      <c r="N173" s="178"/>
      <c r="O173" s="178"/>
      <c r="P173" s="179">
        <f>SUM(P174:P209)</f>
        <v>0</v>
      </c>
      <c r="Q173" s="178"/>
      <c r="R173" s="179">
        <f>SUM(R174:R209)</f>
        <v>0</v>
      </c>
      <c r="S173" s="178"/>
      <c r="T173" s="180">
        <f>SUM(T174:T209)</f>
        <v>0</v>
      </c>
      <c r="AR173" s="181" t="s">
        <v>82</v>
      </c>
      <c r="AT173" s="182" t="s">
        <v>74</v>
      </c>
      <c r="AU173" s="182" t="s">
        <v>75</v>
      </c>
      <c r="AY173" s="181" t="s">
        <v>175</v>
      </c>
      <c r="BK173" s="183">
        <f>SUM(BK174:BK209)</f>
        <v>0</v>
      </c>
    </row>
    <row r="174" spans="1:65" s="2" customFormat="1" ht="16.5" customHeight="1">
      <c r="A174" s="34"/>
      <c r="B174" s="35"/>
      <c r="C174" s="184" t="s">
        <v>224</v>
      </c>
      <c r="D174" s="184" t="s">
        <v>176</v>
      </c>
      <c r="E174" s="185" t="s">
        <v>292</v>
      </c>
      <c r="F174" s="186" t="s">
        <v>293</v>
      </c>
      <c r="G174" s="187" t="s">
        <v>259</v>
      </c>
      <c r="H174" s="188">
        <v>3.2</v>
      </c>
      <c r="I174" s="189"/>
      <c r="J174" s="190">
        <f>ROUND(I174*H174,2)</f>
        <v>0</v>
      </c>
      <c r="K174" s="186" t="s">
        <v>1</v>
      </c>
      <c r="L174" s="191"/>
      <c r="M174" s="192" t="s">
        <v>1</v>
      </c>
      <c r="N174" s="193" t="s">
        <v>40</v>
      </c>
      <c r="O174" s="71"/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6" t="s">
        <v>180</v>
      </c>
      <c r="AT174" s="196" t="s">
        <v>176</v>
      </c>
      <c r="AU174" s="196" t="s">
        <v>82</v>
      </c>
      <c r="AY174" s="17" t="s">
        <v>175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7" t="s">
        <v>82</v>
      </c>
      <c r="BK174" s="197">
        <f>ROUND(I174*H174,2)</f>
        <v>0</v>
      </c>
      <c r="BL174" s="17" t="s">
        <v>181</v>
      </c>
      <c r="BM174" s="196" t="s">
        <v>227</v>
      </c>
    </row>
    <row r="175" spans="1:65" s="13" customFormat="1" ht="11.25">
      <c r="B175" s="213"/>
      <c r="C175" s="214"/>
      <c r="D175" s="200" t="s">
        <v>182</v>
      </c>
      <c r="E175" s="215" t="s">
        <v>1</v>
      </c>
      <c r="F175" s="216" t="s">
        <v>265</v>
      </c>
      <c r="G175" s="214"/>
      <c r="H175" s="215" t="s">
        <v>1</v>
      </c>
      <c r="I175" s="217"/>
      <c r="J175" s="214"/>
      <c r="K175" s="214"/>
      <c r="L175" s="218"/>
      <c r="M175" s="219"/>
      <c r="N175" s="220"/>
      <c r="O175" s="220"/>
      <c r="P175" s="220"/>
      <c r="Q175" s="220"/>
      <c r="R175" s="220"/>
      <c r="S175" s="220"/>
      <c r="T175" s="221"/>
      <c r="AT175" s="222" t="s">
        <v>182</v>
      </c>
      <c r="AU175" s="222" t="s">
        <v>82</v>
      </c>
      <c r="AV175" s="13" t="s">
        <v>82</v>
      </c>
      <c r="AW175" s="13" t="s">
        <v>31</v>
      </c>
      <c r="AX175" s="13" t="s">
        <v>75</v>
      </c>
      <c r="AY175" s="222" t="s">
        <v>175</v>
      </c>
    </row>
    <row r="176" spans="1:65" s="12" customFormat="1" ht="11.25">
      <c r="B176" s="198"/>
      <c r="C176" s="199"/>
      <c r="D176" s="200" t="s">
        <v>182</v>
      </c>
      <c r="E176" s="201" t="s">
        <v>1</v>
      </c>
      <c r="F176" s="202" t="s">
        <v>294</v>
      </c>
      <c r="G176" s="199"/>
      <c r="H176" s="203">
        <v>3.2</v>
      </c>
      <c r="I176" s="204"/>
      <c r="J176" s="199"/>
      <c r="K176" s="199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182</v>
      </c>
      <c r="AU176" s="209" t="s">
        <v>82</v>
      </c>
      <c r="AV176" s="12" t="s">
        <v>84</v>
      </c>
      <c r="AW176" s="12" t="s">
        <v>31</v>
      </c>
      <c r="AX176" s="12" t="s">
        <v>75</v>
      </c>
      <c r="AY176" s="209" t="s">
        <v>175</v>
      </c>
    </row>
    <row r="177" spans="1:65" s="14" customFormat="1" ht="11.25">
      <c r="B177" s="223"/>
      <c r="C177" s="224"/>
      <c r="D177" s="200" t="s">
        <v>182</v>
      </c>
      <c r="E177" s="225" t="s">
        <v>1</v>
      </c>
      <c r="F177" s="226" t="s">
        <v>253</v>
      </c>
      <c r="G177" s="224"/>
      <c r="H177" s="227">
        <v>3.2</v>
      </c>
      <c r="I177" s="228"/>
      <c r="J177" s="224"/>
      <c r="K177" s="224"/>
      <c r="L177" s="229"/>
      <c r="M177" s="230"/>
      <c r="N177" s="231"/>
      <c r="O177" s="231"/>
      <c r="P177" s="231"/>
      <c r="Q177" s="231"/>
      <c r="R177" s="231"/>
      <c r="S177" s="231"/>
      <c r="T177" s="232"/>
      <c r="AT177" s="233" t="s">
        <v>182</v>
      </c>
      <c r="AU177" s="233" t="s">
        <v>82</v>
      </c>
      <c r="AV177" s="14" t="s">
        <v>181</v>
      </c>
      <c r="AW177" s="14" t="s">
        <v>31</v>
      </c>
      <c r="AX177" s="14" t="s">
        <v>82</v>
      </c>
      <c r="AY177" s="233" t="s">
        <v>175</v>
      </c>
    </row>
    <row r="178" spans="1:65" s="2" customFormat="1" ht="21.75" customHeight="1">
      <c r="A178" s="34"/>
      <c r="B178" s="35"/>
      <c r="C178" s="184" t="s">
        <v>8</v>
      </c>
      <c r="D178" s="184" t="s">
        <v>176</v>
      </c>
      <c r="E178" s="185" t="s">
        <v>295</v>
      </c>
      <c r="F178" s="186" t="s">
        <v>296</v>
      </c>
      <c r="G178" s="187" t="s">
        <v>259</v>
      </c>
      <c r="H178" s="188">
        <v>0.64</v>
      </c>
      <c r="I178" s="189"/>
      <c r="J178" s="190">
        <f>ROUND(I178*H178,2)</f>
        <v>0</v>
      </c>
      <c r="K178" s="186" t="s">
        <v>1</v>
      </c>
      <c r="L178" s="191"/>
      <c r="M178" s="192" t="s">
        <v>1</v>
      </c>
      <c r="N178" s="193" t="s">
        <v>40</v>
      </c>
      <c r="O178" s="71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6" t="s">
        <v>180</v>
      </c>
      <c r="AT178" s="196" t="s">
        <v>176</v>
      </c>
      <c r="AU178" s="196" t="s">
        <v>82</v>
      </c>
      <c r="AY178" s="17" t="s">
        <v>175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7" t="s">
        <v>82</v>
      </c>
      <c r="BK178" s="197">
        <f>ROUND(I178*H178,2)</f>
        <v>0</v>
      </c>
      <c r="BL178" s="17" t="s">
        <v>181</v>
      </c>
      <c r="BM178" s="196" t="s">
        <v>231</v>
      </c>
    </row>
    <row r="179" spans="1:65" s="13" customFormat="1" ht="11.25">
      <c r="B179" s="213"/>
      <c r="C179" s="214"/>
      <c r="D179" s="200" t="s">
        <v>182</v>
      </c>
      <c r="E179" s="215" t="s">
        <v>1</v>
      </c>
      <c r="F179" s="216" t="s">
        <v>265</v>
      </c>
      <c r="G179" s="214"/>
      <c r="H179" s="215" t="s">
        <v>1</v>
      </c>
      <c r="I179" s="217"/>
      <c r="J179" s="214"/>
      <c r="K179" s="214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182</v>
      </c>
      <c r="AU179" s="222" t="s">
        <v>82</v>
      </c>
      <c r="AV179" s="13" t="s">
        <v>82</v>
      </c>
      <c r="AW179" s="13" t="s">
        <v>31</v>
      </c>
      <c r="AX179" s="13" t="s">
        <v>75</v>
      </c>
      <c r="AY179" s="222" t="s">
        <v>175</v>
      </c>
    </row>
    <row r="180" spans="1:65" s="12" customFormat="1" ht="11.25">
      <c r="B180" s="198"/>
      <c r="C180" s="199"/>
      <c r="D180" s="200" t="s">
        <v>182</v>
      </c>
      <c r="E180" s="201" t="s">
        <v>1</v>
      </c>
      <c r="F180" s="202" t="s">
        <v>297</v>
      </c>
      <c r="G180" s="199"/>
      <c r="H180" s="203">
        <v>0.64</v>
      </c>
      <c r="I180" s="204"/>
      <c r="J180" s="199"/>
      <c r="K180" s="199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182</v>
      </c>
      <c r="AU180" s="209" t="s">
        <v>82</v>
      </c>
      <c r="AV180" s="12" t="s">
        <v>84</v>
      </c>
      <c r="AW180" s="12" t="s">
        <v>31</v>
      </c>
      <c r="AX180" s="12" t="s">
        <v>75</v>
      </c>
      <c r="AY180" s="209" t="s">
        <v>175</v>
      </c>
    </row>
    <row r="181" spans="1:65" s="14" customFormat="1" ht="11.25">
      <c r="B181" s="223"/>
      <c r="C181" s="224"/>
      <c r="D181" s="200" t="s">
        <v>182</v>
      </c>
      <c r="E181" s="225" t="s">
        <v>1</v>
      </c>
      <c r="F181" s="226" t="s">
        <v>253</v>
      </c>
      <c r="G181" s="224"/>
      <c r="H181" s="227">
        <v>0.64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AT181" s="233" t="s">
        <v>182</v>
      </c>
      <c r="AU181" s="233" t="s">
        <v>82</v>
      </c>
      <c r="AV181" s="14" t="s">
        <v>181</v>
      </c>
      <c r="AW181" s="14" t="s">
        <v>31</v>
      </c>
      <c r="AX181" s="14" t="s">
        <v>82</v>
      </c>
      <c r="AY181" s="233" t="s">
        <v>175</v>
      </c>
    </row>
    <row r="182" spans="1:65" s="2" customFormat="1" ht="33" customHeight="1">
      <c r="A182" s="34"/>
      <c r="B182" s="35"/>
      <c r="C182" s="184" t="s">
        <v>233</v>
      </c>
      <c r="D182" s="184" t="s">
        <v>176</v>
      </c>
      <c r="E182" s="185" t="s">
        <v>270</v>
      </c>
      <c r="F182" s="186" t="s">
        <v>271</v>
      </c>
      <c r="G182" s="187" t="s">
        <v>179</v>
      </c>
      <c r="H182" s="188">
        <v>96</v>
      </c>
      <c r="I182" s="189"/>
      <c r="J182" s="190">
        <f>ROUND(I182*H182,2)</f>
        <v>0</v>
      </c>
      <c r="K182" s="186" t="s">
        <v>1</v>
      </c>
      <c r="L182" s="191"/>
      <c r="M182" s="192" t="s">
        <v>1</v>
      </c>
      <c r="N182" s="193" t="s">
        <v>40</v>
      </c>
      <c r="O182" s="71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6" t="s">
        <v>180</v>
      </c>
      <c r="AT182" s="196" t="s">
        <v>176</v>
      </c>
      <c r="AU182" s="196" t="s">
        <v>82</v>
      </c>
      <c r="AY182" s="17" t="s">
        <v>175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7" t="s">
        <v>82</v>
      </c>
      <c r="BK182" s="197">
        <f>ROUND(I182*H182,2)</f>
        <v>0</v>
      </c>
      <c r="BL182" s="17" t="s">
        <v>181</v>
      </c>
      <c r="BM182" s="196" t="s">
        <v>236</v>
      </c>
    </row>
    <row r="183" spans="1:65" s="13" customFormat="1" ht="11.25">
      <c r="B183" s="213"/>
      <c r="C183" s="214"/>
      <c r="D183" s="200" t="s">
        <v>182</v>
      </c>
      <c r="E183" s="215" t="s">
        <v>1</v>
      </c>
      <c r="F183" s="216" t="s">
        <v>272</v>
      </c>
      <c r="G183" s="214"/>
      <c r="H183" s="215" t="s">
        <v>1</v>
      </c>
      <c r="I183" s="217"/>
      <c r="J183" s="214"/>
      <c r="K183" s="214"/>
      <c r="L183" s="218"/>
      <c r="M183" s="219"/>
      <c r="N183" s="220"/>
      <c r="O183" s="220"/>
      <c r="P183" s="220"/>
      <c r="Q183" s="220"/>
      <c r="R183" s="220"/>
      <c r="S183" s="220"/>
      <c r="T183" s="221"/>
      <c r="AT183" s="222" t="s">
        <v>182</v>
      </c>
      <c r="AU183" s="222" t="s">
        <v>82</v>
      </c>
      <c r="AV183" s="13" t="s">
        <v>82</v>
      </c>
      <c r="AW183" s="13" t="s">
        <v>31</v>
      </c>
      <c r="AX183" s="13" t="s">
        <v>75</v>
      </c>
      <c r="AY183" s="222" t="s">
        <v>175</v>
      </c>
    </row>
    <row r="184" spans="1:65" s="12" customFormat="1" ht="11.25">
      <c r="B184" s="198"/>
      <c r="C184" s="199"/>
      <c r="D184" s="200" t="s">
        <v>182</v>
      </c>
      <c r="E184" s="201" t="s">
        <v>1</v>
      </c>
      <c r="F184" s="202" t="s">
        <v>298</v>
      </c>
      <c r="G184" s="199"/>
      <c r="H184" s="203">
        <v>96</v>
      </c>
      <c r="I184" s="204"/>
      <c r="J184" s="199"/>
      <c r="K184" s="199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182</v>
      </c>
      <c r="AU184" s="209" t="s">
        <v>82</v>
      </c>
      <c r="AV184" s="12" t="s">
        <v>84</v>
      </c>
      <c r="AW184" s="12" t="s">
        <v>31</v>
      </c>
      <c r="AX184" s="12" t="s">
        <v>75</v>
      </c>
      <c r="AY184" s="209" t="s">
        <v>175</v>
      </c>
    </row>
    <row r="185" spans="1:65" s="14" customFormat="1" ht="11.25">
      <c r="B185" s="223"/>
      <c r="C185" s="224"/>
      <c r="D185" s="200" t="s">
        <v>182</v>
      </c>
      <c r="E185" s="225" t="s">
        <v>1</v>
      </c>
      <c r="F185" s="226" t="s">
        <v>253</v>
      </c>
      <c r="G185" s="224"/>
      <c r="H185" s="227">
        <v>96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AT185" s="233" t="s">
        <v>182</v>
      </c>
      <c r="AU185" s="233" t="s">
        <v>82</v>
      </c>
      <c r="AV185" s="14" t="s">
        <v>181</v>
      </c>
      <c r="AW185" s="14" t="s">
        <v>31</v>
      </c>
      <c r="AX185" s="14" t="s">
        <v>82</v>
      </c>
      <c r="AY185" s="233" t="s">
        <v>175</v>
      </c>
    </row>
    <row r="186" spans="1:65" s="2" customFormat="1" ht="21.75" customHeight="1">
      <c r="A186" s="34"/>
      <c r="B186" s="35"/>
      <c r="C186" s="184" t="s">
        <v>209</v>
      </c>
      <c r="D186" s="184" t="s">
        <v>176</v>
      </c>
      <c r="E186" s="185" t="s">
        <v>274</v>
      </c>
      <c r="F186" s="186" t="s">
        <v>275</v>
      </c>
      <c r="G186" s="187" t="s">
        <v>179</v>
      </c>
      <c r="H186" s="188">
        <v>96</v>
      </c>
      <c r="I186" s="189"/>
      <c r="J186" s="190">
        <f>ROUND(I186*H186,2)</f>
        <v>0</v>
      </c>
      <c r="K186" s="186" t="s">
        <v>1</v>
      </c>
      <c r="L186" s="191"/>
      <c r="M186" s="192" t="s">
        <v>1</v>
      </c>
      <c r="N186" s="193" t="s">
        <v>40</v>
      </c>
      <c r="O186" s="71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6" t="s">
        <v>180</v>
      </c>
      <c r="AT186" s="196" t="s">
        <v>176</v>
      </c>
      <c r="AU186" s="196" t="s">
        <v>82</v>
      </c>
      <c r="AY186" s="17" t="s">
        <v>175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7" t="s">
        <v>82</v>
      </c>
      <c r="BK186" s="197">
        <f>ROUND(I186*H186,2)</f>
        <v>0</v>
      </c>
      <c r="BL186" s="17" t="s">
        <v>181</v>
      </c>
      <c r="BM186" s="196" t="s">
        <v>299</v>
      </c>
    </row>
    <row r="187" spans="1:65" s="13" customFormat="1" ht="11.25">
      <c r="B187" s="213"/>
      <c r="C187" s="214"/>
      <c r="D187" s="200" t="s">
        <v>182</v>
      </c>
      <c r="E187" s="215" t="s">
        <v>1</v>
      </c>
      <c r="F187" s="216" t="s">
        <v>272</v>
      </c>
      <c r="G187" s="214"/>
      <c r="H187" s="215" t="s">
        <v>1</v>
      </c>
      <c r="I187" s="217"/>
      <c r="J187" s="214"/>
      <c r="K187" s="214"/>
      <c r="L187" s="218"/>
      <c r="M187" s="219"/>
      <c r="N187" s="220"/>
      <c r="O187" s="220"/>
      <c r="P187" s="220"/>
      <c r="Q187" s="220"/>
      <c r="R187" s="220"/>
      <c r="S187" s="220"/>
      <c r="T187" s="221"/>
      <c r="AT187" s="222" t="s">
        <v>182</v>
      </c>
      <c r="AU187" s="222" t="s">
        <v>82</v>
      </c>
      <c r="AV187" s="13" t="s">
        <v>82</v>
      </c>
      <c r="AW187" s="13" t="s">
        <v>31</v>
      </c>
      <c r="AX187" s="13" t="s">
        <v>75</v>
      </c>
      <c r="AY187" s="222" t="s">
        <v>175</v>
      </c>
    </row>
    <row r="188" spans="1:65" s="12" customFormat="1" ht="11.25">
      <c r="B188" s="198"/>
      <c r="C188" s="199"/>
      <c r="D188" s="200" t="s">
        <v>182</v>
      </c>
      <c r="E188" s="201" t="s">
        <v>1</v>
      </c>
      <c r="F188" s="202" t="s">
        <v>298</v>
      </c>
      <c r="G188" s="199"/>
      <c r="H188" s="203">
        <v>96</v>
      </c>
      <c r="I188" s="204"/>
      <c r="J188" s="199"/>
      <c r="K188" s="199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182</v>
      </c>
      <c r="AU188" s="209" t="s">
        <v>82</v>
      </c>
      <c r="AV188" s="12" t="s">
        <v>84</v>
      </c>
      <c r="AW188" s="12" t="s">
        <v>31</v>
      </c>
      <c r="AX188" s="12" t="s">
        <v>75</v>
      </c>
      <c r="AY188" s="209" t="s">
        <v>175</v>
      </c>
    </row>
    <row r="189" spans="1:65" s="14" customFormat="1" ht="11.25">
      <c r="B189" s="223"/>
      <c r="C189" s="224"/>
      <c r="D189" s="200" t="s">
        <v>182</v>
      </c>
      <c r="E189" s="225" t="s">
        <v>1</v>
      </c>
      <c r="F189" s="226" t="s">
        <v>253</v>
      </c>
      <c r="G189" s="224"/>
      <c r="H189" s="227">
        <v>96</v>
      </c>
      <c r="I189" s="228"/>
      <c r="J189" s="224"/>
      <c r="K189" s="224"/>
      <c r="L189" s="229"/>
      <c r="M189" s="230"/>
      <c r="N189" s="231"/>
      <c r="O189" s="231"/>
      <c r="P189" s="231"/>
      <c r="Q189" s="231"/>
      <c r="R189" s="231"/>
      <c r="S189" s="231"/>
      <c r="T189" s="232"/>
      <c r="AT189" s="233" t="s">
        <v>182</v>
      </c>
      <c r="AU189" s="233" t="s">
        <v>82</v>
      </c>
      <c r="AV189" s="14" t="s">
        <v>181</v>
      </c>
      <c r="AW189" s="14" t="s">
        <v>31</v>
      </c>
      <c r="AX189" s="14" t="s">
        <v>82</v>
      </c>
      <c r="AY189" s="233" t="s">
        <v>175</v>
      </c>
    </row>
    <row r="190" spans="1:65" s="2" customFormat="1" ht="16.5" customHeight="1">
      <c r="A190" s="34"/>
      <c r="B190" s="35"/>
      <c r="C190" s="184" t="s">
        <v>300</v>
      </c>
      <c r="D190" s="184" t="s">
        <v>176</v>
      </c>
      <c r="E190" s="185" t="s">
        <v>276</v>
      </c>
      <c r="F190" s="186" t="s">
        <v>277</v>
      </c>
      <c r="G190" s="187" t="s">
        <v>278</v>
      </c>
      <c r="H190" s="188">
        <v>57.6</v>
      </c>
      <c r="I190" s="189"/>
      <c r="J190" s="190">
        <f>ROUND(I190*H190,2)</f>
        <v>0</v>
      </c>
      <c r="K190" s="186" t="s">
        <v>1</v>
      </c>
      <c r="L190" s="191"/>
      <c r="M190" s="192" t="s">
        <v>1</v>
      </c>
      <c r="N190" s="193" t="s">
        <v>40</v>
      </c>
      <c r="O190" s="71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6" t="s">
        <v>180</v>
      </c>
      <c r="AT190" s="196" t="s">
        <v>176</v>
      </c>
      <c r="AU190" s="196" t="s">
        <v>82</v>
      </c>
      <c r="AY190" s="17" t="s">
        <v>175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7" t="s">
        <v>82</v>
      </c>
      <c r="BK190" s="197">
        <f>ROUND(I190*H190,2)</f>
        <v>0</v>
      </c>
      <c r="BL190" s="17" t="s">
        <v>181</v>
      </c>
      <c r="BM190" s="196" t="s">
        <v>301</v>
      </c>
    </row>
    <row r="191" spans="1:65" s="13" customFormat="1" ht="11.25">
      <c r="B191" s="213"/>
      <c r="C191" s="214"/>
      <c r="D191" s="200" t="s">
        <v>182</v>
      </c>
      <c r="E191" s="215" t="s">
        <v>1</v>
      </c>
      <c r="F191" s="216" t="s">
        <v>279</v>
      </c>
      <c r="G191" s="214"/>
      <c r="H191" s="215" t="s">
        <v>1</v>
      </c>
      <c r="I191" s="217"/>
      <c r="J191" s="214"/>
      <c r="K191" s="214"/>
      <c r="L191" s="218"/>
      <c r="M191" s="219"/>
      <c r="N191" s="220"/>
      <c r="O191" s="220"/>
      <c r="P191" s="220"/>
      <c r="Q191" s="220"/>
      <c r="R191" s="220"/>
      <c r="S191" s="220"/>
      <c r="T191" s="221"/>
      <c r="AT191" s="222" t="s">
        <v>182</v>
      </c>
      <c r="AU191" s="222" t="s">
        <v>82</v>
      </c>
      <c r="AV191" s="13" t="s">
        <v>82</v>
      </c>
      <c r="AW191" s="13" t="s">
        <v>31</v>
      </c>
      <c r="AX191" s="13" t="s">
        <v>75</v>
      </c>
      <c r="AY191" s="222" t="s">
        <v>175</v>
      </c>
    </row>
    <row r="192" spans="1:65" s="12" customFormat="1" ht="11.25">
      <c r="B192" s="198"/>
      <c r="C192" s="199"/>
      <c r="D192" s="200" t="s">
        <v>182</v>
      </c>
      <c r="E192" s="201" t="s">
        <v>1</v>
      </c>
      <c r="F192" s="202" t="s">
        <v>302</v>
      </c>
      <c r="G192" s="199"/>
      <c r="H192" s="203">
        <v>57.6</v>
      </c>
      <c r="I192" s="204"/>
      <c r="J192" s="199"/>
      <c r="K192" s="199"/>
      <c r="L192" s="205"/>
      <c r="M192" s="206"/>
      <c r="N192" s="207"/>
      <c r="O192" s="207"/>
      <c r="P192" s="207"/>
      <c r="Q192" s="207"/>
      <c r="R192" s="207"/>
      <c r="S192" s="207"/>
      <c r="T192" s="208"/>
      <c r="AT192" s="209" t="s">
        <v>182</v>
      </c>
      <c r="AU192" s="209" t="s">
        <v>82</v>
      </c>
      <c r="AV192" s="12" t="s">
        <v>84</v>
      </c>
      <c r="AW192" s="12" t="s">
        <v>31</v>
      </c>
      <c r="AX192" s="12" t="s">
        <v>75</v>
      </c>
      <c r="AY192" s="209" t="s">
        <v>175</v>
      </c>
    </row>
    <row r="193" spans="1:65" s="14" customFormat="1" ht="11.25">
      <c r="B193" s="223"/>
      <c r="C193" s="224"/>
      <c r="D193" s="200" t="s">
        <v>182</v>
      </c>
      <c r="E193" s="225" t="s">
        <v>1</v>
      </c>
      <c r="F193" s="226" t="s">
        <v>253</v>
      </c>
      <c r="G193" s="224"/>
      <c r="H193" s="227">
        <v>57.6</v>
      </c>
      <c r="I193" s="228"/>
      <c r="J193" s="224"/>
      <c r="K193" s="224"/>
      <c r="L193" s="229"/>
      <c r="M193" s="230"/>
      <c r="N193" s="231"/>
      <c r="O193" s="231"/>
      <c r="P193" s="231"/>
      <c r="Q193" s="231"/>
      <c r="R193" s="231"/>
      <c r="S193" s="231"/>
      <c r="T193" s="232"/>
      <c r="AT193" s="233" t="s">
        <v>182</v>
      </c>
      <c r="AU193" s="233" t="s">
        <v>82</v>
      </c>
      <c r="AV193" s="14" t="s">
        <v>181</v>
      </c>
      <c r="AW193" s="14" t="s">
        <v>31</v>
      </c>
      <c r="AX193" s="14" t="s">
        <v>82</v>
      </c>
      <c r="AY193" s="233" t="s">
        <v>175</v>
      </c>
    </row>
    <row r="194" spans="1:65" s="2" customFormat="1" ht="24.2" customHeight="1">
      <c r="A194" s="34"/>
      <c r="B194" s="35"/>
      <c r="C194" s="184" t="s">
        <v>213</v>
      </c>
      <c r="D194" s="184" t="s">
        <v>176</v>
      </c>
      <c r="E194" s="185" t="s">
        <v>303</v>
      </c>
      <c r="F194" s="186" t="s">
        <v>304</v>
      </c>
      <c r="G194" s="187" t="s">
        <v>278</v>
      </c>
      <c r="H194" s="188">
        <v>12.5</v>
      </c>
      <c r="I194" s="189"/>
      <c r="J194" s="190">
        <f>ROUND(I194*H194,2)</f>
        <v>0</v>
      </c>
      <c r="K194" s="186" t="s">
        <v>1</v>
      </c>
      <c r="L194" s="191"/>
      <c r="M194" s="192" t="s">
        <v>1</v>
      </c>
      <c r="N194" s="193" t="s">
        <v>40</v>
      </c>
      <c r="O194" s="71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6" t="s">
        <v>180</v>
      </c>
      <c r="AT194" s="196" t="s">
        <v>176</v>
      </c>
      <c r="AU194" s="196" t="s">
        <v>82</v>
      </c>
      <c r="AY194" s="17" t="s">
        <v>175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7" t="s">
        <v>82</v>
      </c>
      <c r="BK194" s="197">
        <f>ROUND(I194*H194,2)</f>
        <v>0</v>
      </c>
      <c r="BL194" s="17" t="s">
        <v>181</v>
      </c>
      <c r="BM194" s="196" t="s">
        <v>305</v>
      </c>
    </row>
    <row r="195" spans="1:65" s="13" customFormat="1" ht="11.25">
      <c r="B195" s="213"/>
      <c r="C195" s="214"/>
      <c r="D195" s="200" t="s">
        <v>182</v>
      </c>
      <c r="E195" s="215" t="s">
        <v>1</v>
      </c>
      <c r="F195" s="216" t="s">
        <v>306</v>
      </c>
      <c r="G195" s="214"/>
      <c r="H195" s="215" t="s">
        <v>1</v>
      </c>
      <c r="I195" s="217"/>
      <c r="J195" s="214"/>
      <c r="K195" s="214"/>
      <c r="L195" s="218"/>
      <c r="M195" s="219"/>
      <c r="N195" s="220"/>
      <c r="O195" s="220"/>
      <c r="P195" s="220"/>
      <c r="Q195" s="220"/>
      <c r="R195" s="220"/>
      <c r="S195" s="220"/>
      <c r="T195" s="221"/>
      <c r="AT195" s="222" t="s">
        <v>182</v>
      </c>
      <c r="AU195" s="222" t="s">
        <v>82</v>
      </c>
      <c r="AV195" s="13" t="s">
        <v>82</v>
      </c>
      <c r="AW195" s="13" t="s">
        <v>31</v>
      </c>
      <c r="AX195" s="13" t="s">
        <v>75</v>
      </c>
      <c r="AY195" s="222" t="s">
        <v>175</v>
      </c>
    </row>
    <row r="196" spans="1:65" s="12" customFormat="1" ht="11.25">
      <c r="B196" s="198"/>
      <c r="C196" s="199"/>
      <c r="D196" s="200" t="s">
        <v>182</v>
      </c>
      <c r="E196" s="201" t="s">
        <v>1</v>
      </c>
      <c r="F196" s="202" t="s">
        <v>307</v>
      </c>
      <c r="G196" s="199"/>
      <c r="H196" s="203">
        <v>12.5</v>
      </c>
      <c r="I196" s="204"/>
      <c r="J196" s="199"/>
      <c r="K196" s="199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182</v>
      </c>
      <c r="AU196" s="209" t="s">
        <v>82</v>
      </c>
      <c r="AV196" s="12" t="s">
        <v>84</v>
      </c>
      <c r="AW196" s="12" t="s">
        <v>31</v>
      </c>
      <c r="AX196" s="12" t="s">
        <v>75</v>
      </c>
      <c r="AY196" s="209" t="s">
        <v>175</v>
      </c>
    </row>
    <row r="197" spans="1:65" s="14" customFormat="1" ht="11.25">
      <c r="B197" s="223"/>
      <c r="C197" s="224"/>
      <c r="D197" s="200" t="s">
        <v>182</v>
      </c>
      <c r="E197" s="225" t="s">
        <v>1</v>
      </c>
      <c r="F197" s="226" t="s">
        <v>253</v>
      </c>
      <c r="G197" s="224"/>
      <c r="H197" s="227">
        <v>12.5</v>
      </c>
      <c r="I197" s="228"/>
      <c r="J197" s="224"/>
      <c r="K197" s="224"/>
      <c r="L197" s="229"/>
      <c r="M197" s="230"/>
      <c r="N197" s="231"/>
      <c r="O197" s="231"/>
      <c r="P197" s="231"/>
      <c r="Q197" s="231"/>
      <c r="R197" s="231"/>
      <c r="S197" s="231"/>
      <c r="T197" s="232"/>
      <c r="AT197" s="233" t="s">
        <v>182</v>
      </c>
      <c r="AU197" s="233" t="s">
        <v>82</v>
      </c>
      <c r="AV197" s="14" t="s">
        <v>181</v>
      </c>
      <c r="AW197" s="14" t="s">
        <v>31</v>
      </c>
      <c r="AX197" s="14" t="s">
        <v>82</v>
      </c>
      <c r="AY197" s="233" t="s">
        <v>175</v>
      </c>
    </row>
    <row r="198" spans="1:65" s="2" customFormat="1" ht="16.5" customHeight="1">
      <c r="A198" s="34"/>
      <c r="B198" s="35"/>
      <c r="C198" s="184" t="s">
        <v>308</v>
      </c>
      <c r="D198" s="184" t="s">
        <v>176</v>
      </c>
      <c r="E198" s="185" t="s">
        <v>309</v>
      </c>
      <c r="F198" s="186" t="s">
        <v>310</v>
      </c>
      <c r="G198" s="187" t="s">
        <v>259</v>
      </c>
      <c r="H198" s="188">
        <v>0.03</v>
      </c>
      <c r="I198" s="189"/>
      <c r="J198" s="190">
        <f>ROUND(I198*H198,2)</f>
        <v>0</v>
      </c>
      <c r="K198" s="186" t="s">
        <v>1</v>
      </c>
      <c r="L198" s="191"/>
      <c r="M198" s="192" t="s">
        <v>1</v>
      </c>
      <c r="N198" s="193" t="s">
        <v>40</v>
      </c>
      <c r="O198" s="71"/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6" t="s">
        <v>180</v>
      </c>
      <c r="AT198" s="196" t="s">
        <v>176</v>
      </c>
      <c r="AU198" s="196" t="s">
        <v>82</v>
      </c>
      <c r="AY198" s="17" t="s">
        <v>175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7" t="s">
        <v>82</v>
      </c>
      <c r="BK198" s="197">
        <f>ROUND(I198*H198,2)</f>
        <v>0</v>
      </c>
      <c r="BL198" s="17" t="s">
        <v>181</v>
      </c>
      <c r="BM198" s="196" t="s">
        <v>311</v>
      </c>
    </row>
    <row r="199" spans="1:65" s="13" customFormat="1" ht="11.25">
      <c r="B199" s="213"/>
      <c r="C199" s="214"/>
      <c r="D199" s="200" t="s">
        <v>182</v>
      </c>
      <c r="E199" s="215" t="s">
        <v>1</v>
      </c>
      <c r="F199" s="216" t="s">
        <v>265</v>
      </c>
      <c r="G199" s="214"/>
      <c r="H199" s="215" t="s">
        <v>1</v>
      </c>
      <c r="I199" s="217"/>
      <c r="J199" s="214"/>
      <c r="K199" s="214"/>
      <c r="L199" s="218"/>
      <c r="M199" s="219"/>
      <c r="N199" s="220"/>
      <c r="O199" s="220"/>
      <c r="P199" s="220"/>
      <c r="Q199" s="220"/>
      <c r="R199" s="220"/>
      <c r="S199" s="220"/>
      <c r="T199" s="221"/>
      <c r="AT199" s="222" t="s">
        <v>182</v>
      </c>
      <c r="AU199" s="222" t="s">
        <v>82</v>
      </c>
      <c r="AV199" s="13" t="s">
        <v>82</v>
      </c>
      <c r="AW199" s="13" t="s">
        <v>31</v>
      </c>
      <c r="AX199" s="13" t="s">
        <v>75</v>
      </c>
      <c r="AY199" s="222" t="s">
        <v>175</v>
      </c>
    </row>
    <row r="200" spans="1:65" s="12" customFormat="1" ht="11.25">
      <c r="B200" s="198"/>
      <c r="C200" s="199"/>
      <c r="D200" s="200" t="s">
        <v>182</v>
      </c>
      <c r="E200" s="201" t="s">
        <v>1</v>
      </c>
      <c r="F200" s="202" t="s">
        <v>312</v>
      </c>
      <c r="G200" s="199"/>
      <c r="H200" s="203">
        <v>0.03</v>
      </c>
      <c r="I200" s="204"/>
      <c r="J200" s="199"/>
      <c r="K200" s="199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182</v>
      </c>
      <c r="AU200" s="209" t="s">
        <v>82</v>
      </c>
      <c r="AV200" s="12" t="s">
        <v>84</v>
      </c>
      <c r="AW200" s="12" t="s">
        <v>31</v>
      </c>
      <c r="AX200" s="12" t="s">
        <v>75</v>
      </c>
      <c r="AY200" s="209" t="s">
        <v>175</v>
      </c>
    </row>
    <row r="201" spans="1:65" s="14" customFormat="1" ht="11.25">
      <c r="B201" s="223"/>
      <c r="C201" s="224"/>
      <c r="D201" s="200" t="s">
        <v>182</v>
      </c>
      <c r="E201" s="225" t="s">
        <v>1</v>
      </c>
      <c r="F201" s="226" t="s">
        <v>253</v>
      </c>
      <c r="G201" s="224"/>
      <c r="H201" s="227">
        <v>0.03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AT201" s="233" t="s">
        <v>182</v>
      </c>
      <c r="AU201" s="233" t="s">
        <v>82</v>
      </c>
      <c r="AV201" s="14" t="s">
        <v>181</v>
      </c>
      <c r="AW201" s="14" t="s">
        <v>31</v>
      </c>
      <c r="AX201" s="14" t="s">
        <v>82</v>
      </c>
      <c r="AY201" s="233" t="s">
        <v>175</v>
      </c>
    </row>
    <row r="202" spans="1:65" s="2" customFormat="1" ht="24.2" customHeight="1">
      <c r="A202" s="34"/>
      <c r="B202" s="35"/>
      <c r="C202" s="184" t="s">
        <v>218</v>
      </c>
      <c r="D202" s="184" t="s">
        <v>176</v>
      </c>
      <c r="E202" s="185" t="s">
        <v>313</v>
      </c>
      <c r="F202" s="186" t="s">
        <v>314</v>
      </c>
      <c r="G202" s="187" t="s">
        <v>315</v>
      </c>
      <c r="H202" s="188">
        <v>0.4</v>
      </c>
      <c r="I202" s="189"/>
      <c r="J202" s="190">
        <f>ROUND(I202*H202,2)</f>
        <v>0</v>
      </c>
      <c r="K202" s="186" t="s">
        <v>1</v>
      </c>
      <c r="L202" s="191"/>
      <c r="M202" s="192" t="s">
        <v>1</v>
      </c>
      <c r="N202" s="193" t="s">
        <v>40</v>
      </c>
      <c r="O202" s="71"/>
      <c r="P202" s="194">
        <f>O202*H202</f>
        <v>0</v>
      </c>
      <c r="Q202" s="194">
        <v>0</v>
      </c>
      <c r="R202" s="194">
        <f>Q202*H202</f>
        <v>0</v>
      </c>
      <c r="S202" s="194">
        <v>0</v>
      </c>
      <c r="T202" s="19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6" t="s">
        <v>180</v>
      </c>
      <c r="AT202" s="196" t="s">
        <v>176</v>
      </c>
      <c r="AU202" s="196" t="s">
        <v>82</v>
      </c>
      <c r="AY202" s="17" t="s">
        <v>175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7" t="s">
        <v>82</v>
      </c>
      <c r="BK202" s="197">
        <f>ROUND(I202*H202,2)</f>
        <v>0</v>
      </c>
      <c r="BL202" s="17" t="s">
        <v>181</v>
      </c>
      <c r="BM202" s="196" t="s">
        <v>316</v>
      </c>
    </row>
    <row r="203" spans="1:65" s="13" customFormat="1" ht="11.25">
      <c r="B203" s="213"/>
      <c r="C203" s="214"/>
      <c r="D203" s="200" t="s">
        <v>182</v>
      </c>
      <c r="E203" s="215" t="s">
        <v>1</v>
      </c>
      <c r="F203" s="216" t="s">
        <v>317</v>
      </c>
      <c r="G203" s="214"/>
      <c r="H203" s="215" t="s">
        <v>1</v>
      </c>
      <c r="I203" s="217"/>
      <c r="J203" s="214"/>
      <c r="K203" s="214"/>
      <c r="L203" s="218"/>
      <c r="M203" s="219"/>
      <c r="N203" s="220"/>
      <c r="O203" s="220"/>
      <c r="P203" s="220"/>
      <c r="Q203" s="220"/>
      <c r="R203" s="220"/>
      <c r="S203" s="220"/>
      <c r="T203" s="221"/>
      <c r="AT203" s="222" t="s">
        <v>182</v>
      </c>
      <c r="AU203" s="222" t="s">
        <v>82</v>
      </c>
      <c r="AV203" s="13" t="s">
        <v>82</v>
      </c>
      <c r="AW203" s="13" t="s">
        <v>31</v>
      </c>
      <c r="AX203" s="13" t="s">
        <v>75</v>
      </c>
      <c r="AY203" s="222" t="s">
        <v>175</v>
      </c>
    </row>
    <row r="204" spans="1:65" s="12" customFormat="1" ht="11.25">
      <c r="B204" s="198"/>
      <c r="C204" s="199"/>
      <c r="D204" s="200" t="s">
        <v>182</v>
      </c>
      <c r="E204" s="201" t="s">
        <v>1</v>
      </c>
      <c r="F204" s="202" t="s">
        <v>318</v>
      </c>
      <c r="G204" s="199"/>
      <c r="H204" s="203">
        <v>0.4</v>
      </c>
      <c r="I204" s="204"/>
      <c r="J204" s="199"/>
      <c r="K204" s="199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182</v>
      </c>
      <c r="AU204" s="209" t="s">
        <v>82</v>
      </c>
      <c r="AV204" s="12" t="s">
        <v>84</v>
      </c>
      <c r="AW204" s="12" t="s">
        <v>31</v>
      </c>
      <c r="AX204" s="12" t="s">
        <v>75</v>
      </c>
      <c r="AY204" s="209" t="s">
        <v>175</v>
      </c>
    </row>
    <row r="205" spans="1:65" s="14" customFormat="1" ht="11.25">
      <c r="B205" s="223"/>
      <c r="C205" s="224"/>
      <c r="D205" s="200" t="s">
        <v>182</v>
      </c>
      <c r="E205" s="225" t="s">
        <v>1</v>
      </c>
      <c r="F205" s="226" t="s">
        <v>253</v>
      </c>
      <c r="G205" s="224"/>
      <c r="H205" s="227">
        <v>0.4</v>
      </c>
      <c r="I205" s="228"/>
      <c r="J205" s="224"/>
      <c r="K205" s="224"/>
      <c r="L205" s="229"/>
      <c r="M205" s="230"/>
      <c r="N205" s="231"/>
      <c r="O205" s="231"/>
      <c r="P205" s="231"/>
      <c r="Q205" s="231"/>
      <c r="R205" s="231"/>
      <c r="S205" s="231"/>
      <c r="T205" s="232"/>
      <c r="AT205" s="233" t="s">
        <v>182</v>
      </c>
      <c r="AU205" s="233" t="s">
        <v>82</v>
      </c>
      <c r="AV205" s="14" t="s">
        <v>181</v>
      </c>
      <c r="AW205" s="14" t="s">
        <v>31</v>
      </c>
      <c r="AX205" s="14" t="s">
        <v>82</v>
      </c>
      <c r="AY205" s="233" t="s">
        <v>175</v>
      </c>
    </row>
    <row r="206" spans="1:65" s="2" customFormat="1" ht="21.75" customHeight="1">
      <c r="A206" s="34"/>
      <c r="B206" s="35"/>
      <c r="C206" s="184" t="s">
        <v>319</v>
      </c>
      <c r="D206" s="184" t="s">
        <v>176</v>
      </c>
      <c r="E206" s="185" t="s">
        <v>320</v>
      </c>
      <c r="F206" s="186" t="s">
        <v>321</v>
      </c>
      <c r="G206" s="187" t="s">
        <v>250</v>
      </c>
      <c r="H206" s="188">
        <v>3200</v>
      </c>
      <c r="I206" s="189"/>
      <c r="J206" s="190">
        <f>ROUND(I206*H206,2)</f>
        <v>0</v>
      </c>
      <c r="K206" s="186" t="s">
        <v>1</v>
      </c>
      <c r="L206" s="191"/>
      <c r="M206" s="192" t="s">
        <v>1</v>
      </c>
      <c r="N206" s="193" t="s">
        <v>40</v>
      </c>
      <c r="O206" s="71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6" t="s">
        <v>180</v>
      </c>
      <c r="AT206" s="196" t="s">
        <v>176</v>
      </c>
      <c r="AU206" s="196" t="s">
        <v>82</v>
      </c>
      <c r="AY206" s="17" t="s">
        <v>175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7" t="s">
        <v>82</v>
      </c>
      <c r="BK206" s="197">
        <f>ROUND(I206*H206,2)</f>
        <v>0</v>
      </c>
      <c r="BL206" s="17" t="s">
        <v>181</v>
      </c>
      <c r="BM206" s="196" t="s">
        <v>322</v>
      </c>
    </row>
    <row r="207" spans="1:65" s="13" customFormat="1" ht="11.25">
      <c r="B207" s="213"/>
      <c r="C207" s="214"/>
      <c r="D207" s="200" t="s">
        <v>182</v>
      </c>
      <c r="E207" s="215" t="s">
        <v>1</v>
      </c>
      <c r="F207" s="216" t="s">
        <v>288</v>
      </c>
      <c r="G207" s="214"/>
      <c r="H207" s="215" t="s">
        <v>1</v>
      </c>
      <c r="I207" s="217"/>
      <c r="J207" s="214"/>
      <c r="K207" s="214"/>
      <c r="L207" s="218"/>
      <c r="M207" s="219"/>
      <c r="N207" s="220"/>
      <c r="O207" s="220"/>
      <c r="P207" s="220"/>
      <c r="Q207" s="220"/>
      <c r="R207" s="220"/>
      <c r="S207" s="220"/>
      <c r="T207" s="221"/>
      <c r="AT207" s="222" t="s">
        <v>182</v>
      </c>
      <c r="AU207" s="222" t="s">
        <v>82</v>
      </c>
      <c r="AV207" s="13" t="s">
        <v>82</v>
      </c>
      <c r="AW207" s="13" t="s">
        <v>31</v>
      </c>
      <c r="AX207" s="13" t="s">
        <v>75</v>
      </c>
      <c r="AY207" s="222" t="s">
        <v>175</v>
      </c>
    </row>
    <row r="208" spans="1:65" s="12" customFormat="1" ht="11.25">
      <c r="B208" s="198"/>
      <c r="C208" s="199"/>
      <c r="D208" s="200" t="s">
        <v>182</v>
      </c>
      <c r="E208" s="201" t="s">
        <v>1</v>
      </c>
      <c r="F208" s="202" t="s">
        <v>323</v>
      </c>
      <c r="G208" s="199"/>
      <c r="H208" s="203">
        <v>3200</v>
      </c>
      <c r="I208" s="204"/>
      <c r="J208" s="199"/>
      <c r="K208" s="199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182</v>
      </c>
      <c r="AU208" s="209" t="s">
        <v>82</v>
      </c>
      <c r="AV208" s="12" t="s">
        <v>84</v>
      </c>
      <c r="AW208" s="12" t="s">
        <v>31</v>
      </c>
      <c r="AX208" s="12" t="s">
        <v>75</v>
      </c>
      <c r="AY208" s="209" t="s">
        <v>175</v>
      </c>
    </row>
    <row r="209" spans="1:65" s="14" customFormat="1" ht="11.25">
      <c r="B209" s="223"/>
      <c r="C209" s="224"/>
      <c r="D209" s="200" t="s">
        <v>182</v>
      </c>
      <c r="E209" s="225" t="s">
        <v>1</v>
      </c>
      <c r="F209" s="226" t="s">
        <v>253</v>
      </c>
      <c r="G209" s="224"/>
      <c r="H209" s="227">
        <v>3200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AT209" s="233" t="s">
        <v>182</v>
      </c>
      <c r="AU209" s="233" t="s">
        <v>82</v>
      </c>
      <c r="AV209" s="14" t="s">
        <v>181</v>
      </c>
      <c r="AW209" s="14" t="s">
        <v>31</v>
      </c>
      <c r="AX209" s="14" t="s">
        <v>82</v>
      </c>
      <c r="AY209" s="233" t="s">
        <v>175</v>
      </c>
    </row>
    <row r="210" spans="1:65" s="11" customFormat="1" ht="25.9" customHeight="1">
      <c r="B210" s="170"/>
      <c r="C210" s="171"/>
      <c r="D210" s="172" t="s">
        <v>74</v>
      </c>
      <c r="E210" s="173" t="s">
        <v>324</v>
      </c>
      <c r="F210" s="173" t="s">
        <v>325</v>
      </c>
      <c r="G210" s="171"/>
      <c r="H210" s="171"/>
      <c r="I210" s="174"/>
      <c r="J210" s="175">
        <f>BK210</f>
        <v>0</v>
      </c>
      <c r="K210" s="171"/>
      <c r="L210" s="176"/>
      <c r="M210" s="177"/>
      <c r="N210" s="178"/>
      <c r="O210" s="178"/>
      <c r="P210" s="179">
        <f>SUM(P211:P226)</f>
        <v>0</v>
      </c>
      <c r="Q210" s="178"/>
      <c r="R210" s="179">
        <f>SUM(R211:R226)</f>
        <v>0</v>
      </c>
      <c r="S210" s="178"/>
      <c r="T210" s="180">
        <f>SUM(T211:T226)</f>
        <v>0</v>
      </c>
      <c r="AR210" s="181" t="s">
        <v>82</v>
      </c>
      <c r="AT210" s="182" t="s">
        <v>74</v>
      </c>
      <c r="AU210" s="182" t="s">
        <v>75</v>
      </c>
      <c r="AY210" s="181" t="s">
        <v>175</v>
      </c>
      <c r="BK210" s="183">
        <f>SUM(BK211:BK226)</f>
        <v>0</v>
      </c>
    </row>
    <row r="211" spans="1:65" s="2" customFormat="1" ht="16.5" customHeight="1">
      <c r="A211" s="34"/>
      <c r="B211" s="35"/>
      <c r="C211" s="184" t="s">
        <v>222</v>
      </c>
      <c r="D211" s="184" t="s">
        <v>176</v>
      </c>
      <c r="E211" s="185" t="s">
        <v>326</v>
      </c>
      <c r="F211" s="186" t="s">
        <v>327</v>
      </c>
      <c r="G211" s="187" t="s">
        <v>259</v>
      </c>
      <c r="H211" s="188">
        <v>7.02</v>
      </c>
      <c r="I211" s="189"/>
      <c r="J211" s="190">
        <f>ROUND(I211*H211,2)</f>
        <v>0</v>
      </c>
      <c r="K211" s="186" t="s">
        <v>1</v>
      </c>
      <c r="L211" s="191"/>
      <c r="M211" s="192" t="s">
        <v>1</v>
      </c>
      <c r="N211" s="193" t="s">
        <v>40</v>
      </c>
      <c r="O211" s="71"/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6" t="s">
        <v>180</v>
      </c>
      <c r="AT211" s="196" t="s">
        <v>176</v>
      </c>
      <c r="AU211" s="196" t="s">
        <v>82</v>
      </c>
      <c r="AY211" s="17" t="s">
        <v>175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7" t="s">
        <v>82</v>
      </c>
      <c r="BK211" s="197">
        <f>ROUND(I211*H211,2)</f>
        <v>0</v>
      </c>
      <c r="BL211" s="17" t="s">
        <v>181</v>
      </c>
      <c r="BM211" s="196" t="s">
        <v>328</v>
      </c>
    </row>
    <row r="212" spans="1:65" s="13" customFormat="1" ht="11.25">
      <c r="B212" s="213"/>
      <c r="C212" s="214"/>
      <c r="D212" s="200" t="s">
        <v>182</v>
      </c>
      <c r="E212" s="215" t="s">
        <v>1</v>
      </c>
      <c r="F212" s="216" t="s">
        <v>265</v>
      </c>
      <c r="G212" s="214"/>
      <c r="H212" s="215" t="s">
        <v>1</v>
      </c>
      <c r="I212" s="217"/>
      <c r="J212" s="214"/>
      <c r="K212" s="214"/>
      <c r="L212" s="218"/>
      <c r="M212" s="219"/>
      <c r="N212" s="220"/>
      <c r="O212" s="220"/>
      <c r="P212" s="220"/>
      <c r="Q212" s="220"/>
      <c r="R212" s="220"/>
      <c r="S212" s="220"/>
      <c r="T212" s="221"/>
      <c r="AT212" s="222" t="s">
        <v>182</v>
      </c>
      <c r="AU212" s="222" t="s">
        <v>82</v>
      </c>
      <c r="AV212" s="13" t="s">
        <v>82</v>
      </c>
      <c r="AW212" s="13" t="s">
        <v>31</v>
      </c>
      <c r="AX212" s="13" t="s">
        <v>75</v>
      </c>
      <c r="AY212" s="222" t="s">
        <v>175</v>
      </c>
    </row>
    <row r="213" spans="1:65" s="12" customFormat="1" ht="11.25">
      <c r="B213" s="198"/>
      <c r="C213" s="199"/>
      <c r="D213" s="200" t="s">
        <v>182</v>
      </c>
      <c r="E213" s="201" t="s">
        <v>1</v>
      </c>
      <c r="F213" s="202" t="s">
        <v>329</v>
      </c>
      <c r="G213" s="199"/>
      <c r="H213" s="203">
        <v>7.02</v>
      </c>
      <c r="I213" s="204"/>
      <c r="J213" s="199"/>
      <c r="K213" s="199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182</v>
      </c>
      <c r="AU213" s="209" t="s">
        <v>82</v>
      </c>
      <c r="AV213" s="12" t="s">
        <v>84</v>
      </c>
      <c r="AW213" s="12" t="s">
        <v>31</v>
      </c>
      <c r="AX213" s="12" t="s">
        <v>75</v>
      </c>
      <c r="AY213" s="209" t="s">
        <v>175</v>
      </c>
    </row>
    <row r="214" spans="1:65" s="14" customFormat="1" ht="11.25">
      <c r="B214" s="223"/>
      <c r="C214" s="224"/>
      <c r="D214" s="200" t="s">
        <v>182</v>
      </c>
      <c r="E214" s="225" t="s">
        <v>1</v>
      </c>
      <c r="F214" s="226" t="s">
        <v>253</v>
      </c>
      <c r="G214" s="224"/>
      <c r="H214" s="227">
        <v>7.02</v>
      </c>
      <c r="I214" s="228"/>
      <c r="J214" s="224"/>
      <c r="K214" s="224"/>
      <c r="L214" s="229"/>
      <c r="M214" s="230"/>
      <c r="N214" s="231"/>
      <c r="O214" s="231"/>
      <c r="P214" s="231"/>
      <c r="Q214" s="231"/>
      <c r="R214" s="231"/>
      <c r="S214" s="231"/>
      <c r="T214" s="232"/>
      <c r="AT214" s="233" t="s">
        <v>182</v>
      </c>
      <c r="AU214" s="233" t="s">
        <v>82</v>
      </c>
      <c r="AV214" s="14" t="s">
        <v>181</v>
      </c>
      <c r="AW214" s="14" t="s">
        <v>31</v>
      </c>
      <c r="AX214" s="14" t="s">
        <v>82</v>
      </c>
      <c r="AY214" s="233" t="s">
        <v>175</v>
      </c>
    </row>
    <row r="215" spans="1:65" s="2" customFormat="1" ht="16.5" customHeight="1">
      <c r="A215" s="34"/>
      <c r="B215" s="35"/>
      <c r="C215" s="184" t="s">
        <v>7</v>
      </c>
      <c r="D215" s="184" t="s">
        <v>176</v>
      </c>
      <c r="E215" s="185" t="s">
        <v>330</v>
      </c>
      <c r="F215" s="186" t="s">
        <v>331</v>
      </c>
      <c r="G215" s="187" t="s">
        <v>179</v>
      </c>
      <c r="H215" s="188">
        <v>351</v>
      </c>
      <c r="I215" s="189"/>
      <c r="J215" s="190">
        <f>ROUND(I215*H215,2)</f>
        <v>0</v>
      </c>
      <c r="K215" s="186" t="s">
        <v>1</v>
      </c>
      <c r="L215" s="191"/>
      <c r="M215" s="192" t="s">
        <v>1</v>
      </c>
      <c r="N215" s="193" t="s">
        <v>40</v>
      </c>
      <c r="O215" s="71"/>
      <c r="P215" s="194">
        <f>O215*H215</f>
        <v>0</v>
      </c>
      <c r="Q215" s="194">
        <v>0</v>
      </c>
      <c r="R215" s="194">
        <f>Q215*H215</f>
        <v>0</v>
      </c>
      <c r="S215" s="194">
        <v>0</v>
      </c>
      <c r="T215" s="19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6" t="s">
        <v>180</v>
      </c>
      <c r="AT215" s="196" t="s">
        <v>176</v>
      </c>
      <c r="AU215" s="196" t="s">
        <v>82</v>
      </c>
      <c r="AY215" s="17" t="s">
        <v>175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7" t="s">
        <v>82</v>
      </c>
      <c r="BK215" s="197">
        <f>ROUND(I215*H215,2)</f>
        <v>0</v>
      </c>
      <c r="BL215" s="17" t="s">
        <v>181</v>
      </c>
      <c r="BM215" s="196" t="s">
        <v>332</v>
      </c>
    </row>
    <row r="216" spans="1:65" s="13" customFormat="1" ht="11.25">
      <c r="B216" s="213"/>
      <c r="C216" s="214"/>
      <c r="D216" s="200" t="s">
        <v>182</v>
      </c>
      <c r="E216" s="215" t="s">
        <v>1</v>
      </c>
      <c r="F216" s="216" t="s">
        <v>272</v>
      </c>
      <c r="G216" s="214"/>
      <c r="H216" s="215" t="s">
        <v>1</v>
      </c>
      <c r="I216" s="217"/>
      <c r="J216" s="214"/>
      <c r="K216" s="214"/>
      <c r="L216" s="218"/>
      <c r="M216" s="219"/>
      <c r="N216" s="220"/>
      <c r="O216" s="220"/>
      <c r="P216" s="220"/>
      <c r="Q216" s="220"/>
      <c r="R216" s="220"/>
      <c r="S216" s="220"/>
      <c r="T216" s="221"/>
      <c r="AT216" s="222" t="s">
        <v>182</v>
      </c>
      <c r="AU216" s="222" t="s">
        <v>82</v>
      </c>
      <c r="AV216" s="13" t="s">
        <v>82</v>
      </c>
      <c r="AW216" s="13" t="s">
        <v>31</v>
      </c>
      <c r="AX216" s="13" t="s">
        <v>75</v>
      </c>
      <c r="AY216" s="222" t="s">
        <v>175</v>
      </c>
    </row>
    <row r="217" spans="1:65" s="12" customFormat="1" ht="11.25">
      <c r="B217" s="198"/>
      <c r="C217" s="199"/>
      <c r="D217" s="200" t="s">
        <v>182</v>
      </c>
      <c r="E217" s="201" t="s">
        <v>1</v>
      </c>
      <c r="F217" s="202" t="s">
        <v>333</v>
      </c>
      <c r="G217" s="199"/>
      <c r="H217" s="203">
        <v>351</v>
      </c>
      <c r="I217" s="204"/>
      <c r="J217" s="199"/>
      <c r="K217" s="199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182</v>
      </c>
      <c r="AU217" s="209" t="s">
        <v>82</v>
      </c>
      <c r="AV217" s="12" t="s">
        <v>84</v>
      </c>
      <c r="AW217" s="12" t="s">
        <v>31</v>
      </c>
      <c r="AX217" s="12" t="s">
        <v>75</v>
      </c>
      <c r="AY217" s="209" t="s">
        <v>175</v>
      </c>
    </row>
    <row r="218" spans="1:65" s="14" customFormat="1" ht="11.25">
      <c r="B218" s="223"/>
      <c r="C218" s="224"/>
      <c r="D218" s="200" t="s">
        <v>182</v>
      </c>
      <c r="E218" s="225" t="s">
        <v>1</v>
      </c>
      <c r="F218" s="226" t="s">
        <v>253</v>
      </c>
      <c r="G218" s="224"/>
      <c r="H218" s="227">
        <v>351</v>
      </c>
      <c r="I218" s="228"/>
      <c r="J218" s="224"/>
      <c r="K218" s="224"/>
      <c r="L218" s="229"/>
      <c r="M218" s="230"/>
      <c r="N218" s="231"/>
      <c r="O218" s="231"/>
      <c r="P218" s="231"/>
      <c r="Q218" s="231"/>
      <c r="R218" s="231"/>
      <c r="S218" s="231"/>
      <c r="T218" s="232"/>
      <c r="AT218" s="233" t="s">
        <v>182</v>
      </c>
      <c r="AU218" s="233" t="s">
        <v>82</v>
      </c>
      <c r="AV218" s="14" t="s">
        <v>181</v>
      </c>
      <c r="AW218" s="14" t="s">
        <v>31</v>
      </c>
      <c r="AX218" s="14" t="s">
        <v>82</v>
      </c>
      <c r="AY218" s="233" t="s">
        <v>175</v>
      </c>
    </row>
    <row r="219" spans="1:65" s="2" customFormat="1" ht="21.75" customHeight="1">
      <c r="A219" s="34"/>
      <c r="B219" s="35"/>
      <c r="C219" s="184" t="s">
        <v>227</v>
      </c>
      <c r="D219" s="184" t="s">
        <v>176</v>
      </c>
      <c r="E219" s="185" t="s">
        <v>334</v>
      </c>
      <c r="F219" s="186" t="s">
        <v>335</v>
      </c>
      <c r="G219" s="187" t="s">
        <v>315</v>
      </c>
      <c r="H219" s="188">
        <v>17.2</v>
      </c>
      <c r="I219" s="189"/>
      <c r="J219" s="190">
        <f>ROUND(I219*H219,2)</f>
        <v>0</v>
      </c>
      <c r="K219" s="186" t="s">
        <v>1</v>
      </c>
      <c r="L219" s="191"/>
      <c r="M219" s="192" t="s">
        <v>1</v>
      </c>
      <c r="N219" s="193" t="s">
        <v>40</v>
      </c>
      <c r="O219" s="71"/>
      <c r="P219" s="194">
        <f>O219*H219</f>
        <v>0</v>
      </c>
      <c r="Q219" s="194">
        <v>0</v>
      </c>
      <c r="R219" s="194">
        <f>Q219*H219</f>
        <v>0</v>
      </c>
      <c r="S219" s="194">
        <v>0</v>
      </c>
      <c r="T219" s="19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6" t="s">
        <v>180</v>
      </c>
      <c r="AT219" s="196" t="s">
        <v>176</v>
      </c>
      <c r="AU219" s="196" t="s">
        <v>82</v>
      </c>
      <c r="AY219" s="17" t="s">
        <v>175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7" t="s">
        <v>82</v>
      </c>
      <c r="BK219" s="197">
        <f>ROUND(I219*H219,2)</f>
        <v>0</v>
      </c>
      <c r="BL219" s="17" t="s">
        <v>181</v>
      </c>
      <c r="BM219" s="196" t="s">
        <v>336</v>
      </c>
    </row>
    <row r="220" spans="1:65" s="13" customFormat="1" ht="11.25">
      <c r="B220" s="213"/>
      <c r="C220" s="214"/>
      <c r="D220" s="200" t="s">
        <v>182</v>
      </c>
      <c r="E220" s="215" t="s">
        <v>1</v>
      </c>
      <c r="F220" s="216" t="s">
        <v>337</v>
      </c>
      <c r="G220" s="214"/>
      <c r="H220" s="215" t="s">
        <v>1</v>
      </c>
      <c r="I220" s="217"/>
      <c r="J220" s="214"/>
      <c r="K220" s="214"/>
      <c r="L220" s="218"/>
      <c r="M220" s="219"/>
      <c r="N220" s="220"/>
      <c r="O220" s="220"/>
      <c r="P220" s="220"/>
      <c r="Q220" s="220"/>
      <c r="R220" s="220"/>
      <c r="S220" s="220"/>
      <c r="T220" s="221"/>
      <c r="AT220" s="222" t="s">
        <v>182</v>
      </c>
      <c r="AU220" s="222" t="s">
        <v>82</v>
      </c>
      <c r="AV220" s="13" t="s">
        <v>82</v>
      </c>
      <c r="AW220" s="13" t="s">
        <v>31</v>
      </c>
      <c r="AX220" s="13" t="s">
        <v>75</v>
      </c>
      <c r="AY220" s="222" t="s">
        <v>175</v>
      </c>
    </row>
    <row r="221" spans="1:65" s="12" customFormat="1" ht="11.25">
      <c r="B221" s="198"/>
      <c r="C221" s="199"/>
      <c r="D221" s="200" t="s">
        <v>182</v>
      </c>
      <c r="E221" s="201" t="s">
        <v>1</v>
      </c>
      <c r="F221" s="202" t="s">
        <v>338</v>
      </c>
      <c r="G221" s="199"/>
      <c r="H221" s="203">
        <v>17.2</v>
      </c>
      <c r="I221" s="204"/>
      <c r="J221" s="199"/>
      <c r="K221" s="199"/>
      <c r="L221" s="205"/>
      <c r="M221" s="206"/>
      <c r="N221" s="207"/>
      <c r="O221" s="207"/>
      <c r="P221" s="207"/>
      <c r="Q221" s="207"/>
      <c r="R221" s="207"/>
      <c r="S221" s="207"/>
      <c r="T221" s="208"/>
      <c r="AT221" s="209" t="s">
        <v>182</v>
      </c>
      <c r="AU221" s="209" t="s">
        <v>82</v>
      </c>
      <c r="AV221" s="12" t="s">
        <v>84</v>
      </c>
      <c r="AW221" s="12" t="s">
        <v>31</v>
      </c>
      <c r="AX221" s="12" t="s">
        <v>75</v>
      </c>
      <c r="AY221" s="209" t="s">
        <v>175</v>
      </c>
    </row>
    <row r="222" spans="1:65" s="14" customFormat="1" ht="11.25">
      <c r="B222" s="223"/>
      <c r="C222" s="224"/>
      <c r="D222" s="200" t="s">
        <v>182</v>
      </c>
      <c r="E222" s="225" t="s">
        <v>1</v>
      </c>
      <c r="F222" s="226" t="s">
        <v>253</v>
      </c>
      <c r="G222" s="224"/>
      <c r="H222" s="227">
        <v>17.2</v>
      </c>
      <c r="I222" s="228"/>
      <c r="J222" s="224"/>
      <c r="K222" s="224"/>
      <c r="L222" s="229"/>
      <c r="M222" s="230"/>
      <c r="N222" s="231"/>
      <c r="O222" s="231"/>
      <c r="P222" s="231"/>
      <c r="Q222" s="231"/>
      <c r="R222" s="231"/>
      <c r="S222" s="231"/>
      <c r="T222" s="232"/>
      <c r="AT222" s="233" t="s">
        <v>182</v>
      </c>
      <c r="AU222" s="233" t="s">
        <v>82</v>
      </c>
      <c r="AV222" s="14" t="s">
        <v>181</v>
      </c>
      <c r="AW222" s="14" t="s">
        <v>31</v>
      </c>
      <c r="AX222" s="14" t="s">
        <v>82</v>
      </c>
      <c r="AY222" s="233" t="s">
        <v>175</v>
      </c>
    </row>
    <row r="223" spans="1:65" s="2" customFormat="1" ht="24.2" customHeight="1">
      <c r="A223" s="34"/>
      <c r="B223" s="35"/>
      <c r="C223" s="184" t="s">
        <v>339</v>
      </c>
      <c r="D223" s="184" t="s">
        <v>176</v>
      </c>
      <c r="E223" s="185" t="s">
        <v>340</v>
      </c>
      <c r="F223" s="186" t="s">
        <v>341</v>
      </c>
      <c r="G223" s="187" t="s">
        <v>250</v>
      </c>
      <c r="H223" s="188">
        <v>3510</v>
      </c>
      <c r="I223" s="189"/>
      <c r="J223" s="190">
        <f>ROUND(I223*H223,2)</f>
        <v>0</v>
      </c>
      <c r="K223" s="186" t="s">
        <v>1</v>
      </c>
      <c r="L223" s="191"/>
      <c r="M223" s="192" t="s">
        <v>1</v>
      </c>
      <c r="N223" s="193" t="s">
        <v>40</v>
      </c>
      <c r="O223" s="71"/>
      <c r="P223" s="194">
        <f>O223*H223</f>
        <v>0</v>
      </c>
      <c r="Q223" s="194">
        <v>0</v>
      </c>
      <c r="R223" s="194">
        <f>Q223*H223</f>
        <v>0</v>
      </c>
      <c r="S223" s="194">
        <v>0</v>
      </c>
      <c r="T223" s="19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6" t="s">
        <v>180</v>
      </c>
      <c r="AT223" s="196" t="s">
        <v>176</v>
      </c>
      <c r="AU223" s="196" t="s">
        <v>82</v>
      </c>
      <c r="AY223" s="17" t="s">
        <v>175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7" t="s">
        <v>82</v>
      </c>
      <c r="BK223" s="197">
        <f>ROUND(I223*H223,2)</f>
        <v>0</v>
      </c>
      <c r="BL223" s="17" t="s">
        <v>181</v>
      </c>
      <c r="BM223" s="196" t="s">
        <v>342</v>
      </c>
    </row>
    <row r="224" spans="1:65" s="13" customFormat="1" ht="11.25">
      <c r="B224" s="213"/>
      <c r="C224" s="214"/>
      <c r="D224" s="200" t="s">
        <v>182</v>
      </c>
      <c r="E224" s="215" t="s">
        <v>1</v>
      </c>
      <c r="F224" s="216" t="s">
        <v>288</v>
      </c>
      <c r="G224" s="214"/>
      <c r="H224" s="215" t="s">
        <v>1</v>
      </c>
      <c r="I224" s="217"/>
      <c r="J224" s="214"/>
      <c r="K224" s="214"/>
      <c r="L224" s="218"/>
      <c r="M224" s="219"/>
      <c r="N224" s="220"/>
      <c r="O224" s="220"/>
      <c r="P224" s="220"/>
      <c r="Q224" s="220"/>
      <c r="R224" s="220"/>
      <c r="S224" s="220"/>
      <c r="T224" s="221"/>
      <c r="AT224" s="222" t="s">
        <v>182</v>
      </c>
      <c r="AU224" s="222" t="s">
        <v>82</v>
      </c>
      <c r="AV224" s="13" t="s">
        <v>82</v>
      </c>
      <c r="AW224" s="13" t="s">
        <v>31</v>
      </c>
      <c r="AX224" s="13" t="s">
        <v>75</v>
      </c>
      <c r="AY224" s="222" t="s">
        <v>175</v>
      </c>
    </row>
    <row r="225" spans="1:65" s="12" customFormat="1" ht="11.25">
      <c r="B225" s="198"/>
      <c r="C225" s="199"/>
      <c r="D225" s="200" t="s">
        <v>182</v>
      </c>
      <c r="E225" s="201" t="s">
        <v>1</v>
      </c>
      <c r="F225" s="202" t="s">
        <v>343</v>
      </c>
      <c r="G225" s="199"/>
      <c r="H225" s="203">
        <v>3510</v>
      </c>
      <c r="I225" s="204"/>
      <c r="J225" s="199"/>
      <c r="K225" s="199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182</v>
      </c>
      <c r="AU225" s="209" t="s">
        <v>82</v>
      </c>
      <c r="AV225" s="12" t="s">
        <v>84</v>
      </c>
      <c r="AW225" s="12" t="s">
        <v>31</v>
      </c>
      <c r="AX225" s="12" t="s">
        <v>75</v>
      </c>
      <c r="AY225" s="209" t="s">
        <v>175</v>
      </c>
    </row>
    <row r="226" spans="1:65" s="14" customFormat="1" ht="11.25">
      <c r="B226" s="223"/>
      <c r="C226" s="224"/>
      <c r="D226" s="200" t="s">
        <v>182</v>
      </c>
      <c r="E226" s="225" t="s">
        <v>1</v>
      </c>
      <c r="F226" s="226" t="s">
        <v>253</v>
      </c>
      <c r="G226" s="224"/>
      <c r="H226" s="227">
        <v>3510</v>
      </c>
      <c r="I226" s="228"/>
      <c r="J226" s="224"/>
      <c r="K226" s="224"/>
      <c r="L226" s="229"/>
      <c r="M226" s="230"/>
      <c r="N226" s="231"/>
      <c r="O226" s="231"/>
      <c r="P226" s="231"/>
      <c r="Q226" s="231"/>
      <c r="R226" s="231"/>
      <c r="S226" s="231"/>
      <c r="T226" s="232"/>
      <c r="AT226" s="233" t="s">
        <v>182</v>
      </c>
      <c r="AU226" s="233" t="s">
        <v>82</v>
      </c>
      <c r="AV226" s="14" t="s">
        <v>181</v>
      </c>
      <c r="AW226" s="14" t="s">
        <v>31</v>
      </c>
      <c r="AX226" s="14" t="s">
        <v>82</v>
      </c>
      <c r="AY226" s="233" t="s">
        <v>175</v>
      </c>
    </row>
    <row r="227" spans="1:65" s="11" customFormat="1" ht="25.9" customHeight="1">
      <c r="B227" s="170"/>
      <c r="C227" s="171"/>
      <c r="D227" s="172" t="s">
        <v>74</v>
      </c>
      <c r="E227" s="173" t="s">
        <v>344</v>
      </c>
      <c r="F227" s="173" t="s">
        <v>345</v>
      </c>
      <c r="G227" s="171"/>
      <c r="H227" s="171"/>
      <c r="I227" s="174"/>
      <c r="J227" s="175">
        <f>BK227</f>
        <v>0</v>
      </c>
      <c r="K227" s="171"/>
      <c r="L227" s="176"/>
      <c r="M227" s="177"/>
      <c r="N227" s="178"/>
      <c r="O227" s="178"/>
      <c r="P227" s="179">
        <f>SUM(P228:P232)</f>
        <v>0</v>
      </c>
      <c r="Q227" s="178"/>
      <c r="R227" s="179">
        <f>SUM(R228:R232)</f>
        <v>0</v>
      </c>
      <c r="S227" s="178"/>
      <c r="T227" s="180">
        <f>SUM(T228:T232)</f>
        <v>0</v>
      </c>
      <c r="AR227" s="181" t="s">
        <v>82</v>
      </c>
      <c r="AT227" s="182" t="s">
        <v>74</v>
      </c>
      <c r="AU227" s="182" t="s">
        <v>75</v>
      </c>
      <c r="AY227" s="181" t="s">
        <v>175</v>
      </c>
      <c r="BK227" s="183">
        <f>SUM(BK228:BK232)</f>
        <v>0</v>
      </c>
    </row>
    <row r="228" spans="1:65" s="2" customFormat="1" ht="24.2" customHeight="1">
      <c r="A228" s="34"/>
      <c r="B228" s="35"/>
      <c r="C228" s="184" t="s">
        <v>231</v>
      </c>
      <c r="D228" s="184" t="s">
        <v>176</v>
      </c>
      <c r="E228" s="185" t="s">
        <v>346</v>
      </c>
      <c r="F228" s="186" t="s">
        <v>347</v>
      </c>
      <c r="G228" s="187" t="s">
        <v>179</v>
      </c>
      <c r="H228" s="188">
        <v>166</v>
      </c>
      <c r="I228" s="189"/>
      <c r="J228" s="190">
        <f>ROUND(I228*H228,2)</f>
        <v>0</v>
      </c>
      <c r="K228" s="186" t="s">
        <v>1</v>
      </c>
      <c r="L228" s="191"/>
      <c r="M228" s="192" t="s">
        <v>1</v>
      </c>
      <c r="N228" s="193" t="s">
        <v>40</v>
      </c>
      <c r="O228" s="71"/>
      <c r="P228" s="194">
        <f>O228*H228</f>
        <v>0</v>
      </c>
      <c r="Q228" s="194">
        <v>0</v>
      </c>
      <c r="R228" s="194">
        <f>Q228*H228</f>
        <v>0</v>
      </c>
      <c r="S228" s="194">
        <v>0</v>
      </c>
      <c r="T228" s="195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6" t="s">
        <v>180</v>
      </c>
      <c r="AT228" s="196" t="s">
        <v>176</v>
      </c>
      <c r="AU228" s="196" t="s">
        <v>82</v>
      </c>
      <c r="AY228" s="17" t="s">
        <v>175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7" t="s">
        <v>82</v>
      </c>
      <c r="BK228" s="197">
        <f>ROUND(I228*H228,2)</f>
        <v>0</v>
      </c>
      <c r="BL228" s="17" t="s">
        <v>181</v>
      </c>
      <c r="BM228" s="196" t="s">
        <v>348</v>
      </c>
    </row>
    <row r="229" spans="1:65" s="2" customFormat="1" ht="21.75" customHeight="1">
      <c r="A229" s="34"/>
      <c r="B229" s="35"/>
      <c r="C229" s="184" t="s">
        <v>349</v>
      </c>
      <c r="D229" s="184" t="s">
        <v>176</v>
      </c>
      <c r="E229" s="185" t="s">
        <v>350</v>
      </c>
      <c r="F229" s="186" t="s">
        <v>351</v>
      </c>
      <c r="G229" s="187" t="s">
        <v>179</v>
      </c>
      <c r="H229" s="188">
        <v>124</v>
      </c>
      <c r="I229" s="189"/>
      <c r="J229" s="190">
        <f>ROUND(I229*H229,2)</f>
        <v>0</v>
      </c>
      <c r="K229" s="186" t="s">
        <v>1</v>
      </c>
      <c r="L229" s="191"/>
      <c r="M229" s="192" t="s">
        <v>1</v>
      </c>
      <c r="N229" s="193" t="s">
        <v>40</v>
      </c>
      <c r="O229" s="71"/>
      <c r="P229" s="194">
        <f>O229*H229</f>
        <v>0</v>
      </c>
      <c r="Q229" s="194">
        <v>0</v>
      </c>
      <c r="R229" s="194">
        <f>Q229*H229</f>
        <v>0</v>
      </c>
      <c r="S229" s="194">
        <v>0</v>
      </c>
      <c r="T229" s="195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6" t="s">
        <v>180</v>
      </c>
      <c r="AT229" s="196" t="s">
        <v>176</v>
      </c>
      <c r="AU229" s="196" t="s">
        <v>82</v>
      </c>
      <c r="AY229" s="17" t="s">
        <v>175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7" t="s">
        <v>82</v>
      </c>
      <c r="BK229" s="197">
        <f>ROUND(I229*H229,2)</f>
        <v>0</v>
      </c>
      <c r="BL229" s="17" t="s">
        <v>181</v>
      </c>
      <c r="BM229" s="196" t="s">
        <v>352</v>
      </c>
    </row>
    <row r="230" spans="1:65" s="2" customFormat="1" ht="33" customHeight="1">
      <c r="A230" s="34"/>
      <c r="B230" s="35"/>
      <c r="C230" s="184" t="s">
        <v>236</v>
      </c>
      <c r="D230" s="184" t="s">
        <v>176</v>
      </c>
      <c r="E230" s="185" t="s">
        <v>353</v>
      </c>
      <c r="F230" s="186" t="s">
        <v>354</v>
      </c>
      <c r="G230" s="187" t="s">
        <v>278</v>
      </c>
      <c r="H230" s="188">
        <v>415</v>
      </c>
      <c r="I230" s="189"/>
      <c r="J230" s="190">
        <f>ROUND(I230*H230,2)</f>
        <v>0</v>
      </c>
      <c r="K230" s="186" t="s">
        <v>1</v>
      </c>
      <c r="L230" s="191"/>
      <c r="M230" s="192" t="s">
        <v>1</v>
      </c>
      <c r="N230" s="193" t="s">
        <v>40</v>
      </c>
      <c r="O230" s="71"/>
      <c r="P230" s="194">
        <f>O230*H230</f>
        <v>0</v>
      </c>
      <c r="Q230" s="194">
        <v>0</v>
      </c>
      <c r="R230" s="194">
        <f>Q230*H230</f>
        <v>0</v>
      </c>
      <c r="S230" s="194">
        <v>0</v>
      </c>
      <c r="T230" s="195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6" t="s">
        <v>180</v>
      </c>
      <c r="AT230" s="196" t="s">
        <v>176</v>
      </c>
      <c r="AU230" s="196" t="s">
        <v>82</v>
      </c>
      <c r="AY230" s="17" t="s">
        <v>175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7" t="s">
        <v>82</v>
      </c>
      <c r="BK230" s="197">
        <f>ROUND(I230*H230,2)</f>
        <v>0</v>
      </c>
      <c r="BL230" s="17" t="s">
        <v>181</v>
      </c>
      <c r="BM230" s="196" t="s">
        <v>355</v>
      </c>
    </row>
    <row r="231" spans="1:65" s="2" customFormat="1" ht="16.5" customHeight="1">
      <c r="A231" s="34"/>
      <c r="B231" s="35"/>
      <c r="C231" s="184" t="s">
        <v>356</v>
      </c>
      <c r="D231" s="184" t="s">
        <v>176</v>
      </c>
      <c r="E231" s="185" t="s">
        <v>357</v>
      </c>
      <c r="F231" s="186" t="s">
        <v>358</v>
      </c>
      <c r="G231" s="187" t="s">
        <v>179</v>
      </c>
      <c r="H231" s="188">
        <v>6</v>
      </c>
      <c r="I231" s="189"/>
      <c r="J231" s="190">
        <f>ROUND(I231*H231,2)</f>
        <v>0</v>
      </c>
      <c r="K231" s="186" t="s">
        <v>1</v>
      </c>
      <c r="L231" s="191"/>
      <c r="M231" s="192" t="s">
        <v>1</v>
      </c>
      <c r="N231" s="193" t="s">
        <v>40</v>
      </c>
      <c r="O231" s="71"/>
      <c r="P231" s="194">
        <f>O231*H231</f>
        <v>0</v>
      </c>
      <c r="Q231" s="194">
        <v>0</v>
      </c>
      <c r="R231" s="194">
        <f>Q231*H231</f>
        <v>0</v>
      </c>
      <c r="S231" s="194">
        <v>0</v>
      </c>
      <c r="T231" s="19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6" t="s">
        <v>180</v>
      </c>
      <c r="AT231" s="196" t="s">
        <v>176</v>
      </c>
      <c r="AU231" s="196" t="s">
        <v>82</v>
      </c>
      <c r="AY231" s="17" t="s">
        <v>175</v>
      </c>
      <c r="BE231" s="197">
        <f>IF(N231="základní",J231,0)</f>
        <v>0</v>
      </c>
      <c r="BF231" s="197">
        <f>IF(N231="snížená",J231,0)</f>
        <v>0</v>
      </c>
      <c r="BG231" s="197">
        <f>IF(N231="zákl. přenesená",J231,0)</f>
        <v>0</v>
      </c>
      <c r="BH231" s="197">
        <f>IF(N231="sníž. přenesená",J231,0)</f>
        <v>0</v>
      </c>
      <c r="BI231" s="197">
        <f>IF(N231="nulová",J231,0)</f>
        <v>0</v>
      </c>
      <c r="BJ231" s="17" t="s">
        <v>82</v>
      </c>
      <c r="BK231" s="197">
        <f>ROUND(I231*H231,2)</f>
        <v>0</v>
      </c>
      <c r="BL231" s="17" t="s">
        <v>181</v>
      </c>
      <c r="BM231" s="196" t="s">
        <v>359</v>
      </c>
    </row>
    <row r="232" spans="1:65" s="2" customFormat="1" ht="16.5" customHeight="1">
      <c r="A232" s="34"/>
      <c r="B232" s="35"/>
      <c r="C232" s="184" t="s">
        <v>299</v>
      </c>
      <c r="D232" s="184" t="s">
        <v>176</v>
      </c>
      <c r="E232" s="185" t="s">
        <v>360</v>
      </c>
      <c r="F232" s="186" t="s">
        <v>361</v>
      </c>
      <c r="G232" s="187" t="s">
        <v>362</v>
      </c>
      <c r="H232" s="188">
        <v>1</v>
      </c>
      <c r="I232" s="189"/>
      <c r="J232" s="190">
        <f>ROUND(I232*H232,2)</f>
        <v>0</v>
      </c>
      <c r="K232" s="186" t="s">
        <v>1</v>
      </c>
      <c r="L232" s="191"/>
      <c r="M232" s="192" t="s">
        <v>1</v>
      </c>
      <c r="N232" s="193" t="s">
        <v>40</v>
      </c>
      <c r="O232" s="71"/>
      <c r="P232" s="194">
        <f>O232*H232</f>
        <v>0</v>
      </c>
      <c r="Q232" s="194">
        <v>0</v>
      </c>
      <c r="R232" s="194">
        <f>Q232*H232</f>
        <v>0</v>
      </c>
      <c r="S232" s="194">
        <v>0</v>
      </c>
      <c r="T232" s="195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6" t="s">
        <v>180</v>
      </c>
      <c r="AT232" s="196" t="s">
        <v>176</v>
      </c>
      <c r="AU232" s="196" t="s">
        <v>82</v>
      </c>
      <c r="AY232" s="17" t="s">
        <v>175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7" t="s">
        <v>82</v>
      </c>
      <c r="BK232" s="197">
        <f>ROUND(I232*H232,2)</f>
        <v>0</v>
      </c>
      <c r="BL232" s="17" t="s">
        <v>181</v>
      </c>
      <c r="BM232" s="196" t="s">
        <v>363</v>
      </c>
    </row>
    <row r="233" spans="1:65" s="11" customFormat="1" ht="25.9" customHeight="1">
      <c r="B233" s="170"/>
      <c r="C233" s="171"/>
      <c r="D233" s="172" t="s">
        <v>74</v>
      </c>
      <c r="E233" s="173" t="s">
        <v>364</v>
      </c>
      <c r="F233" s="173" t="s">
        <v>365</v>
      </c>
      <c r="G233" s="171"/>
      <c r="H233" s="171"/>
      <c r="I233" s="174"/>
      <c r="J233" s="175">
        <f>BK233</f>
        <v>0</v>
      </c>
      <c r="K233" s="171"/>
      <c r="L233" s="176"/>
      <c r="M233" s="177"/>
      <c r="N233" s="178"/>
      <c r="O233" s="178"/>
      <c r="P233" s="179">
        <f>P234</f>
        <v>0</v>
      </c>
      <c r="Q233" s="178"/>
      <c r="R233" s="179">
        <f>R234</f>
        <v>0</v>
      </c>
      <c r="S233" s="178"/>
      <c r="T233" s="180">
        <f>T234</f>
        <v>0</v>
      </c>
      <c r="AR233" s="181" t="s">
        <v>82</v>
      </c>
      <c r="AT233" s="182" t="s">
        <v>74</v>
      </c>
      <c r="AU233" s="182" t="s">
        <v>75</v>
      </c>
      <c r="AY233" s="181" t="s">
        <v>175</v>
      </c>
      <c r="BK233" s="183">
        <f>BK234</f>
        <v>0</v>
      </c>
    </row>
    <row r="234" spans="1:65" s="2" customFormat="1" ht="24.2" customHeight="1">
      <c r="A234" s="34"/>
      <c r="B234" s="35"/>
      <c r="C234" s="184" t="s">
        <v>366</v>
      </c>
      <c r="D234" s="184" t="s">
        <v>176</v>
      </c>
      <c r="E234" s="185" t="s">
        <v>367</v>
      </c>
      <c r="F234" s="186" t="s">
        <v>368</v>
      </c>
      <c r="G234" s="187" t="s">
        <v>179</v>
      </c>
      <c r="H234" s="188">
        <v>2</v>
      </c>
      <c r="I234" s="189"/>
      <c r="J234" s="190">
        <f>ROUND(I234*H234,2)</f>
        <v>0</v>
      </c>
      <c r="K234" s="186" t="s">
        <v>1</v>
      </c>
      <c r="L234" s="191"/>
      <c r="M234" s="192" t="s">
        <v>1</v>
      </c>
      <c r="N234" s="193" t="s">
        <v>40</v>
      </c>
      <c r="O234" s="71"/>
      <c r="P234" s="194">
        <f>O234*H234</f>
        <v>0</v>
      </c>
      <c r="Q234" s="194">
        <v>0</v>
      </c>
      <c r="R234" s="194">
        <f>Q234*H234</f>
        <v>0</v>
      </c>
      <c r="S234" s="194">
        <v>0</v>
      </c>
      <c r="T234" s="195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6" t="s">
        <v>180</v>
      </c>
      <c r="AT234" s="196" t="s">
        <v>176</v>
      </c>
      <c r="AU234" s="196" t="s">
        <v>82</v>
      </c>
      <c r="AY234" s="17" t="s">
        <v>175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7" t="s">
        <v>82</v>
      </c>
      <c r="BK234" s="197">
        <f>ROUND(I234*H234,2)</f>
        <v>0</v>
      </c>
      <c r="BL234" s="17" t="s">
        <v>181</v>
      </c>
      <c r="BM234" s="196" t="s">
        <v>369</v>
      </c>
    </row>
    <row r="235" spans="1:65" s="11" customFormat="1" ht="25.9" customHeight="1">
      <c r="B235" s="170"/>
      <c r="C235" s="171"/>
      <c r="D235" s="172" t="s">
        <v>74</v>
      </c>
      <c r="E235" s="173" t="s">
        <v>370</v>
      </c>
      <c r="F235" s="173" t="s">
        <v>371</v>
      </c>
      <c r="G235" s="171"/>
      <c r="H235" s="171"/>
      <c r="I235" s="174"/>
      <c r="J235" s="175">
        <f>BK235</f>
        <v>0</v>
      </c>
      <c r="K235" s="171"/>
      <c r="L235" s="176"/>
      <c r="M235" s="177"/>
      <c r="N235" s="178"/>
      <c r="O235" s="178"/>
      <c r="P235" s="179">
        <f>P236</f>
        <v>0</v>
      </c>
      <c r="Q235" s="178"/>
      <c r="R235" s="179">
        <f>R236</f>
        <v>0</v>
      </c>
      <c r="S235" s="178"/>
      <c r="T235" s="180">
        <f>T236</f>
        <v>0</v>
      </c>
      <c r="AR235" s="181" t="s">
        <v>82</v>
      </c>
      <c r="AT235" s="182" t="s">
        <v>74</v>
      </c>
      <c r="AU235" s="182" t="s">
        <v>75</v>
      </c>
      <c r="AY235" s="181" t="s">
        <v>175</v>
      </c>
      <c r="BK235" s="183">
        <f>BK236</f>
        <v>0</v>
      </c>
    </row>
    <row r="236" spans="1:65" s="2" customFormat="1" ht="16.5" customHeight="1">
      <c r="A236" s="34"/>
      <c r="B236" s="35"/>
      <c r="C236" s="184" t="s">
        <v>301</v>
      </c>
      <c r="D236" s="184" t="s">
        <v>176</v>
      </c>
      <c r="E236" s="185" t="s">
        <v>372</v>
      </c>
      <c r="F236" s="186" t="s">
        <v>373</v>
      </c>
      <c r="G236" s="187" t="s">
        <v>362</v>
      </c>
      <c r="H236" s="188">
        <v>1</v>
      </c>
      <c r="I236" s="189"/>
      <c r="J236" s="190">
        <f>ROUND(I236*H236,2)</f>
        <v>0</v>
      </c>
      <c r="K236" s="186" t="s">
        <v>1</v>
      </c>
      <c r="L236" s="191"/>
      <c r="M236" s="234" t="s">
        <v>1</v>
      </c>
      <c r="N236" s="235" t="s">
        <v>40</v>
      </c>
      <c r="O236" s="236"/>
      <c r="P236" s="237">
        <f>O236*H236</f>
        <v>0</v>
      </c>
      <c r="Q236" s="237">
        <v>0</v>
      </c>
      <c r="R236" s="237">
        <f>Q236*H236</f>
        <v>0</v>
      </c>
      <c r="S236" s="237">
        <v>0</v>
      </c>
      <c r="T236" s="23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6" t="s">
        <v>180</v>
      </c>
      <c r="AT236" s="196" t="s">
        <v>176</v>
      </c>
      <c r="AU236" s="196" t="s">
        <v>82</v>
      </c>
      <c r="AY236" s="17" t="s">
        <v>175</v>
      </c>
      <c r="BE236" s="197">
        <f>IF(N236="základní",J236,0)</f>
        <v>0</v>
      </c>
      <c r="BF236" s="197">
        <f>IF(N236="snížená",J236,0)</f>
        <v>0</v>
      </c>
      <c r="BG236" s="197">
        <f>IF(N236="zákl. přenesená",J236,0)</f>
        <v>0</v>
      </c>
      <c r="BH236" s="197">
        <f>IF(N236="sníž. přenesená",J236,0)</f>
        <v>0</v>
      </c>
      <c r="BI236" s="197">
        <f>IF(N236="nulová",J236,0)</f>
        <v>0</v>
      </c>
      <c r="BJ236" s="17" t="s">
        <v>82</v>
      </c>
      <c r="BK236" s="197">
        <f>ROUND(I236*H236,2)</f>
        <v>0</v>
      </c>
      <c r="BL236" s="17" t="s">
        <v>181</v>
      </c>
      <c r="BM236" s="196" t="s">
        <v>374</v>
      </c>
    </row>
    <row r="237" spans="1:65" s="2" customFormat="1" ht="6.95" customHeight="1">
      <c r="A237" s="34"/>
      <c r="B237" s="54"/>
      <c r="C237" s="55"/>
      <c r="D237" s="55"/>
      <c r="E237" s="55"/>
      <c r="F237" s="55"/>
      <c r="G237" s="55"/>
      <c r="H237" s="55"/>
      <c r="I237" s="55"/>
      <c r="J237" s="55"/>
      <c r="K237" s="55"/>
      <c r="L237" s="39"/>
      <c r="M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</row>
  </sheetData>
  <sheetProtection algorithmName="SHA-512" hashValue="fj7MFzOBx/oa1lDh9ZJ0opc83xtfqxZKsq9EizYbzjtStw+rVVEnjoJzwERhQWbbdhzwKszwG1qZkpltzwyk6Q==" saltValue="wvpgKmZESAjy4W5PxoRucNVSfHbO8pQcnscyUdiKt6/LRIXOOXlh8hiPcG3YK3Og8F31oR9WePFeVqhM035dFQ==" spinCount="100000" sheet="1" objects="1" scenarios="1" formatColumns="0" formatRows="0" autoFilter="0"/>
  <autoFilter ref="C131:K236" xr:uid="{00000000-0009-0000-0000-000002000000}"/>
  <mergeCells count="15">
    <mergeCell ref="E118:H118"/>
    <mergeCell ref="E122:H122"/>
    <mergeCell ref="E120:H120"/>
    <mergeCell ref="E124:H124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1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99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145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306" t="str">
        <f>'Rekapitulace stavby'!K6</f>
        <v>R 198 – IP1a, IP1b, IP2 a IP3 v k. ú. Černožice n. Labem - Sadové úpravy</v>
      </c>
      <c r="F7" s="307"/>
      <c r="G7" s="307"/>
      <c r="H7" s="307"/>
      <c r="L7" s="20"/>
    </row>
    <row r="8" spans="1:46" ht="12.75">
      <c r="B8" s="20"/>
      <c r="D8" s="119" t="s">
        <v>146</v>
      </c>
      <c r="L8" s="20"/>
    </row>
    <row r="9" spans="1:46" s="1" customFormat="1" ht="16.5" customHeight="1">
      <c r="B9" s="20"/>
      <c r="E9" s="306" t="s">
        <v>147</v>
      </c>
      <c r="F9" s="305"/>
      <c r="G9" s="305"/>
      <c r="H9" s="305"/>
      <c r="L9" s="20"/>
    </row>
    <row r="10" spans="1:46" s="1" customFormat="1" ht="12" customHeight="1">
      <c r="B10" s="20"/>
      <c r="D10" s="119" t="s">
        <v>148</v>
      </c>
      <c r="L10" s="20"/>
    </row>
    <row r="11" spans="1:46" s="2" customFormat="1" ht="16.5" customHeight="1">
      <c r="A11" s="34"/>
      <c r="B11" s="39"/>
      <c r="C11" s="34"/>
      <c r="D11" s="34"/>
      <c r="E11" s="308" t="s">
        <v>149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150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10" t="s">
        <v>375</v>
      </c>
      <c r="F13" s="309"/>
      <c r="G13" s="309"/>
      <c r="H13" s="309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09" t="s">
        <v>1</v>
      </c>
      <c r="G15" s="34"/>
      <c r="H15" s="34"/>
      <c r="I15" s="119" t="s">
        <v>19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09" t="s">
        <v>26</v>
      </c>
      <c r="G16" s="34"/>
      <c r="H16" s="34"/>
      <c r="I16" s="119" t="s">
        <v>22</v>
      </c>
      <c r="J16" s="121" t="str">
        <f>'Rekapitulace stavby'!AN8</f>
        <v>26. 9. 2024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09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tr">
        <f>IF('Rekapitulace stavby'!E11="","",'Rekapitulace stavby'!E11)</f>
        <v xml:space="preserve"> </v>
      </c>
      <c r="F19" s="34"/>
      <c r="G19" s="34"/>
      <c r="H19" s="34"/>
      <c r="I19" s="119" t="s">
        <v>27</v>
      </c>
      <c r="J19" s="109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28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11" t="str">
        <f>'Rekapitulace stavby'!E14</f>
        <v>Vyplň údaj</v>
      </c>
      <c r="F22" s="312"/>
      <c r="G22" s="312"/>
      <c r="H22" s="312"/>
      <c r="I22" s="119" t="s">
        <v>27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30</v>
      </c>
      <c r="E24" s="34"/>
      <c r="F24" s="34"/>
      <c r="G24" s="34"/>
      <c r="H24" s="34"/>
      <c r="I24" s="119" t="s">
        <v>25</v>
      </c>
      <c r="J24" s="109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tr">
        <f>IF('Rekapitulace stavby'!E17="","",'Rekapitulace stavby'!E17)</f>
        <v xml:space="preserve"> </v>
      </c>
      <c r="F25" s="34"/>
      <c r="G25" s="34"/>
      <c r="H25" s="34"/>
      <c r="I25" s="119" t="s">
        <v>27</v>
      </c>
      <c r="J25" s="109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32</v>
      </c>
      <c r="E27" s="34"/>
      <c r="F27" s="34"/>
      <c r="G27" s="34"/>
      <c r="H27" s="34"/>
      <c r="I27" s="119" t="s">
        <v>25</v>
      </c>
      <c r="J27" s="109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tr">
        <f>IF('Rekapitulace stavby'!E20="","",'Rekapitulace stavby'!E20)</f>
        <v xml:space="preserve"> </v>
      </c>
      <c r="F28" s="34"/>
      <c r="G28" s="34"/>
      <c r="H28" s="34"/>
      <c r="I28" s="119" t="s">
        <v>27</v>
      </c>
      <c r="J28" s="109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2"/>
      <c r="B31" s="123"/>
      <c r="C31" s="122"/>
      <c r="D31" s="122"/>
      <c r="E31" s="313" t="s">
        <v>1</v>
      </c>
      <c r="F31" s="313"/>
      <c r="G31" s="313"/>
      <c r="H31" s="313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6" t="s">
        <v>35</v>
      </c>
      <c r="E34" s="34"/>
      <c r="F34" s="34"/>
      <c r="G34" s="34"/>
      <c r="H34" s="34"/>
      <c r="I34" s="34"/>
      <c r="J34" s="127">
        <f>ROUND(J131,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5"/>
      <c r="E35" s="125"/>
      <c r="F35" s="125"/>
      <c r="G35" s="125"/>
      <c r="H35" s="125"/>
      <c r="I35" s="125"/>
      <c r="J35" s="125"/>
      <c r="K35" s="125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8" t="s">
        <v>37</v>
      </c>
      <c r="G36" s="34"/>
      <c r="H36" s="34"/>
      <c r="I36" s="128" t="s">
        <v>36</v>
      </c>
      <c r="J36" s="128" t="s">
        <v>38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0" t="s">
        <v>39</v>
      </c>
      <c r="E37" s="119" t="s">
        <v>40</v>
      </c>
      <c r="F37" s="129">
        <f>ROUND((SUM(BE131:BE214)),  2)</f>
        <v>0</v>
      </c>
      <c r="G37" s="34"/>
      <c r="H37" s="34"/>
      <c r="I37" s="130">
        <v>0.21</v>
      </c>
      <c r="J37" s="129">
        <f>ROUND(((SUM(BE131:BE214))*I37),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41</v>
      </c>
      <c r="F38" s="129">
        <f>ROUND((SUM(BF131:BF214)),  2)</f>
        <v>0</v>
      </c>
      <c r="G38" s="34"/>
      <c r="H38" s="34"/>
      <c r="I38" s="130">
        <v>0.12</v>
      </c>
      <c r="J38" s="129">
        <f>ROUND(((SUM(BF131:BF214))*I38),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42</v>
      </c>
      <c r="F39" s="129">
        <f>ROUND((SUM(BG131:BG214)),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43</v>
      </c>
      <c r="F40" s="129">
        <f>ROUND((SUM(BH131:BH214)),  2)</f>
        <v>0</v>
      </c>
      <c r="G40" s="34"/>
      <c r="H40" s="34"/>
      <c r="I40" s="130">
        <v>0.12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44</v>
      </c>
      <c r="F41" s="129">
        <f>ROUND((SUM(BI131:BI214)),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45</v>
      </c>
      <c r="E43" s="133"/>
      <c r="F43" s="133"/>
      <c r="G43" s="134" t="s">
        <v>46</v>
      </c>
      <c r="H43" s="135" t="s">
        <v>47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152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customHeight="1">
      <c r="A85" s="34"/>
      <c r="B85" s="35"/>
      <c r="C85" s="36"/>
      <c r="D85" s="36"/>
      <c r="E85" s="314" t="str">
        <f>E7</f>
        <v>R 198 – IP1a, IP1b, IP2 a IP3 v k. ú. Černožice n. Labem - Sadové úpravy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146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14" t="s">
        <v>147</v>
      </c>
      <c r="F87" s="290"/>
      <c r="G87" s="290"/>
      <c r="H87" s="290"/>
      <c r="I87" s="22"/>
      <c r="J87" s="22"/>
      <c r="K87" s="22"/>
      <c r="L87" s="20"/>
    </row>
    <row r="88" spans="1:31" s="1" customFormat="1" ht="12" customHeight="1">
      <c r="B88" s="21"/>
      <c r="C88" s="29" t="s">
        <v>148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16" t="s">
        <v>149</v>
      </c>
      <c r="F89" s="317"/>
      <c r="G89" s="317"/>
      <c r="H89" s="31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150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60" t="str">
        <f>E13</f>
        <v>SO–01 IP1a_ZP -  Zahradnické práce</v>
      </c>
      <c r="F91" s="317"/>
      <c r="G91" s="317"/>
      <c r="H91" s="317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26. 9. 2024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30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28</v>
      </c>
      <c r="D96" s="36"/>
      <c r="E96" s="36"/>
      <c r="F96" s="27" t="str">
        <f>IF(E22="","",E22)</f>
        <v>Vyplň údaj</v>
      </c>
      <c r="G96" s="36"/>
      <c r="H96" s="36"/>
      <c r="I96" s="29" t="s">
        <v>32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153</v>
      </c>
      <c r="D98" s="150"/>
      <c r="E98" s="150"/>
      <c r="F98" s="150"/>
      <c r="G98" s="150"/>
      <c r="H98" s="150"/>
      <c r="I98" s="150"/>
      <c r="J98" s="151" t="s">
        <v>154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155</v>
      </c>
      <c r="D100" s="36"/>
      <c r="E100" s="36"/>
      <c r="F100" s="36"/>
      <c r="G100" s="36"/>
      <c r="H100" s="36"/>
      <c r="I100" s="36"/>
      <c r="J100" s="84">
        <f>J131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156</v>
      </c>
    </row>
    <row r="101" spans="1:47" s="9" customFormat="1" ht="24.95" customHeight="1">
      <c r="B101" s="153"/>
      <c r="C101" s="154"/>
      <c r="D101" s="155" t="s">
        <v>239</v>
      </c>
      <c r="E101" s="156"/>
      <c r="F101" s="156"/>
      <c r="G101" s="156"/>
      <c r="H101" s="156"/>
      <c r="I101" s="156"/>
      <c r="J101" s="157">
        <f>J132</f>
        <v>0</v>
      </c>
      <c r="K101" s="154"/>
      <c r="L101" s="158"/>
    </row>
    <row r="102" spans="1:47" s="9" customFormat="1" ht="24.95" customHeight="1">
      <c r="B102" s="153"/>
      <c r="C102" s="154"/>
      <c r="D102" s="155" t="s">
        <v>376</v>
      </c>
      <c r="E102" s="156"/>
      <c r="F102" s="156"/>
      <c r="G102" s="156"/>
      <c r="H102" s="156"/>
      <c r="I102" s="156"/>
      <c r="J102" s="157">
        <f>J138</f>
        <v>0</v>
      </c>
      <c r="K102" s="154"/>
      <c r="L102" s="158"/>
    </row>
    <row r="103" spans="1:47" s="9" customFormat="1" ht="24.95" customHeight="1">
      <c r="B103" s="153"/>
      <c r="C103" s="154"/>
      <c r="D103" s="155" t="s">
        <v>241</v>
      </c>
      <c r="E103" s="156"/>
      <c r="F103" s="156"/>
      <c r="G103" s="156"/>
      <c r="H103" s="156"/>
      <c r="I103" s="156"/>
      <c r="J103" s="157">
        <f>J142</f>
        <v>0</v>
      </c>
      <c r="K103" s="154"/>
      <c r="L103" s="158"/>
    </row>
    <row r="104" spans="1:47" s="9" customFormat="1" ht="24.95" customHeight="1">
      <c r="B104" s="153"/>
      <c r="C104" s="154"/>
      <c r="D104" s="155" t="s">
        <v>242</v>
      </c>
      <c r="E104" s="156"/>
      <c r="F104" s="156"/>
      <c r="G104" s="156"/>
      <c r="H104" s="156"/>
      <c r="I104" s="156"/>
      <c r="J104" s="157">
        <f>J168</f>
        <v>0</v>
      </c>
      <c r="K104" s="154"/>
      <c r="L104" s="158"/>
    </row>
    <row r="105" spans="1:47" s="9" customFormat="1" ht="24.95" customHeight="1">
      <c r="B105" s="153"/>
      <c r="C105" s="154"/>
      <c r="D105" s="155" t="s">
        <v>243</v>
      </c>
      <c r="E105" s="156"/>
      <c r="F105" s="156"/>
      <c r="G105" s="156"/>
      <c r="H105" s="156"/>
      <c r="I105" s="156"/>
      <c r="J105" s="157">
        <f>J193</f>
        <v>0</v>
      </c>
      <c r="K105" s="154"/>
      <c r="L105" s="158"/>
    </row>
    <row r="106" spans="1:47" s="9" customFormat="1" ht="24.95" customHeight="1">
      <c r="B106" s="153"/>
      <c r="C106" s="154"/>
      <c r="D106" s="155" t="s">
        <v>244</v>
      </c>
      <c r="E106" s="156"/>
      <c r="F106" s="156"/>
      <c r="G106" s="156"/>
      <c r="H106" s="156"/>
      <c r="I106" s="156"/>
      <c r="J106" s="157">
        <f>J211</f>
        <v>0</v>
      </c>
      <c r="K106" s="154"/>
      <c r="L106" s="158"/>
    </row>
    <row r="107" spans="1:47" s="9" customFormat="1" ht="24.95" customHeight="1">
      <c r="B107" s="153"/>
      <c r="C107" s="154"/>
      <c r="D107" s="155" t="s">
        <v>245</v>
      </c>
      <c r="E107" s="156"/>
      <c r="F107" s="156"/>
      <c r="G107" s="156"/>
      <c r="H107" s="156"/>
      <c r="I107" s="156"/>
      <c r="J107" s="157">
        <f>J213</f>
        <v>0</v>
      </c>
      <c r="K107" s="154"/>
      <c r="L107" s="158"/>
    </row>
    <row r="108" spans="1:47" s="2" customFormat="1" ht="21.7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pans="1:31" s="2" customFormat="1" ht="6.95" customHeight="1">
      <c r="A113" s="34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24.95" customHeight="1">
      <c r="A114" s="34"/>
      <c r="B114" s="35"/>
      <c r="C114" s="23" t="s">
        <v>160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12" customHeight="1">
      <c r="A116" s="34"/>
      <c r="B116" s="35"/>
      <c r="C116" s="29" t="s">
        <v>16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26.25" customHeight="1">
      <c r="A117" s="34"/>
      <c r="B117" s="35"/>
      <c r="C117" s="36"/>
      <c r="D117" s="36"/>
      <c r="E117" s="314" t="str">
        <f>E7</f>
        <v>R 198 – IP1a, IP1b, IP2 a IP3 v k. ú. Černožice n. Labem - Sadové úpravy</v>
      </c>
      <c r="F117" s="315"/>
      <c r="G117" s="315"/>
      <c r="H117" s="315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1" customFormat="1" ht="12" customHeight="1">
      <c r="B118" s="21"/>
      <c r="C118" s="29" t="s">
        <v>146</v>
      </c>
      <c r="D118" s="22"/>
      <c r="E118" s="22"/>
      <c r="F118" s="22"/>
      <c r="G118" s="22"/>
      <c r="H118" s="22"/>
      <c r="I118" s="22"/>
      <c r="J118" s="22"/>
      <c r="K118" s="22"/>
      <c r="L118" s="20"/>
    </row>
    <row r="119" spans="1:31" s="1" customFormat="1" ht="16.5" customHeight="1">
      <c r="B119" s="21"/>
      <c r="C119" s="22"/>
      <c r="D119" s="22"/>
      <c r="E119" s="314" t="s">
        <v>147</v>
      </c>
      <c r="F119" s="290"/>
      <c r="G119" s="290"/>
      <c r="H119" s="290"/>
      <c r="I119" s="22"/>
      <c r="J119" s="22"/>
      <c r="K119" s="22"/>
      <c r="L119" s="20"/>
    </row>
    <row r="120" spans="1:31" s="1" customFormat="1" ht="12" customHeight="1">
      <c r="B120" s="21"/>
      <c r="C120" s="29" t="s">
        <v>148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pans="1:31" s="2" customFormat="1" ht="16.5" customHeight="1">
      <c r="A121" s="34"/>
      <c r="B121" s="35"/>
      <c r="C121" s="36"/>
      <c r="D121" s="36"/>
      <c r="E121" s="316" t="s">
        <v>149</v>
      </c>
      <c r="F121" s="317"/>
      <c r="G121" s="317"/>
      <c r="H121" s="317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150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6"/>
      <c r="D123" s="36"/>
      <c r="E123" s="260" t="str">
        <f>E13</f>
        <v>SO–01 IP1a_ZP -  Zahradnické práce</v>
      </c>
      <c r="F123" s="317"/>
      <c r="G123" s="317"/>
      <c r="H123" s="317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20</v>
      </c>
      <c r="D125" s="36"/>
      <c r="E125" s="36"/>
      <c r="F125" s="27" t="str">
        <f>F16</f>
        <v xml:space="preserve"> </v>
      </c>
      <c r="G125" s="36"/>
      <c r="H125" s="36"/>
      <c r="I125" s="29" t="s">
        <v>22</v>
      </c>
      <c r="J125" s="66" t="str">
        <f>IF(J16="","",J16)</f>
        <v>26. 9. 2024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24</v>
      </c>
      <c r="D127" s="36"/>
      <c r="E127" s="36"/>
      <c r="F127" s="27" t="str">
        <f>E19</f>
        <v xml:space="preserve"> </v>
      </c>
      <c r="G127" s="36"/>
      <c r="H127" s="36"/>
      <c r="I127" s="29" t="s">
        <v>30</v>
      </c>
      <c r="J127" s="32" t="str">
        <f>E25</f>
        <v xml:space="preserve"> 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28</v>
      </c>
      <c r="D128" s="36"/>
      <c r="E128" s="36"/>
      <c r="F128" s="27" t="str">
        <f>IF(E22="","",E22)</f>
        <v>Vyplň údaj</v>
      </c>
      <c r="G128" s="36"/>
      <c r="H128" s="36"/>
      <c r="I128" s="29" t="s">
        <v>32</v>
      </c>
      <c r="J128" s="32" t="str">
        <f>E28</f>
        <v xml:space="preserve"> 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0" customFormat="1" ht="29.25" customHeight="1">
      <c r="A130" s="159"/>
      <c r="B130" s="160"/>
      <c r="C130" s="161" t="s">
        <v>161</v>
      </c>
      <c r="D130" s="162" t="s">
        <v>60</v>
      </c>
      <c r="E130" s="162" t="s">
        <v>56</v>
      </c>
      <c r="F130" s="162" t="s">
        <v>57</v>
      </c>
      <c r="G130" s="162" t="s">
        <v>162</v>
      </c>
      <c r="H130" s="162" t="s">
        <v>163</v>
      </c>
      <c r="I130" s="162" t="s">
        <v>164</v>
      </c>
      <c r="J130" s="162" t="s">
        <v>154</v>
      </c>
      <c r="K130" s="163" t="s">
        <v>165</v>
      </c>
      <c r="L130" s="164"/>
      <c r="M130" s="75" t="s">
        <v>1</v>
      </c>
      <c r="N130" s="76" t="s">
        <v>39</v>
      </c>
      <c r="O130" s="76" t="s">
        <v>166</v>
      </c>
      <c r="P130" s="76" t="s">
        <v>167</v>
      </c>
      <c r="Q130" s="76" t="s">
        <v>168</v>
      </c>
      <c r="R130" s="76" t="s">
        <v>169</v>
      </c>
      <c r="S130" s="76" t="s">
        <v>170</v>
      </c>
      <c r="T130" s="77" t="s">
        <v>171</v>
      </c>
      <c r="U130" s="159"/>
      <c r="V130" s="159"/>
      <c r="W130" s="159"/>
      <c r="X130" s="159"/>
      <c r="Y130" s="159"/>
      <c r="Z130" s="159"/>
      <c r="AA130" s="159"/>
      <c r="AB130" s="159"/>
      <c r="AC130" s="159"/>
      <c r="AD130" s="159"/>
      <c r="AE130" s="159"/>
    </row>
    <row r="131" spans="1:65" s="2" customFormat="1" ht="22.9" customHeight="1">
      <c r="A131" s="34"/>
      <c r="B131" s="35"/>
      <c r="C131" s="82" t="s">
        <v>172</v>
      </c>
      <c r="D131" s="36"/>
      <c r="E131" s="36"/>
      <c r="F131" s="36"/>
      <c r="G131" s="36"/>
      <c r="H131" s="36"/>
      <c r="I131" s="36"/>
      <c r="J131" s="165">
        <f>BK131</f>
        <v>0</v>
      </c>
      <c r="K131" s="36"/>
      <c r="L131" s="39"/>
      <c r="M131" s="78"/>
      <c r="N131" s="166"/>
      <c r="O131" s="79"/>
      <c r="P131" s="167">
        <f>P132+P138+P142+P168+P193+P211+P213</f>
        <v>0</v>
      </c>
      <c r="Q131" s="79"/>
      <c r="R131" s="167">
        <f>R132+R138+R142+R168+R193+R211+R213</f>
        <v>0</v>
      </c>
      <c r="S131" s="79"/>
      <c r="T131" s="168">
        <f>T132+T138+T142+T168+T193+T211+T213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74</v>
      </c>
      <c r="AU131" s="17" t="s">
        <v>156</v>
      </c>
      <c r="BK131" s="169">
        <f>BK132+BK138+BK142+BK168+BK193+BK211+BK213</f>
        <v>0</v>
      </c>
    </row>
    <row r="132" spans="1:65" s="11" customFormat="1" ht="25.9" customHeight="1">
      <c r="B132" s="170"/>
      <c r="C132" s="171"/>
      <c r="D132" s="172" t="s">
        <v>74</v>
      </c>
      <c r="E132" s="173" t="s">
        <v>173</v>
      </c>
      <c r="F132" s="173" t="s">
        <v>247</v>
      </c>
      <c r="G132" s="171"/>
      <c r="H132" s="171"/>
      <c r="I132" s="174"/>
      <c r="J132" s="175">
        <f>BK132</f>
        <v>0</v>
      </c>
      <c r="K132" s="171"/>
      <c r="L132" s="176"/>
      <c r="M132" s="177"/>
      <c r="N132" s="178"/>
      <c r="O132" s="178"/>
      <c r="P132" s="179">
        <f>SUM(P133:P137)</f>
        <v>0</v>
      </c>
      <c r="Q132" s="178"/>
      <c r="R132" s="179">
        <f>SUM(R133:R137)</f>
        <v>0</v>
      </c>
      <c r="S132" s="178"/>
      <c r="T132" s="180">
        <f>SUM(T133:T137)</f>
        <v>0</v>
      </c>
      <c r="AR132" s="181" t="s">
        <v>82</v>
      </c>
      <c r="AT132" s="182" t="s">
        <v>74</v>
      </c>
      <c r="AU132" s="182" t="s">
        <v>75</v>
      </c>
      <c r="AY132" s="181" t="s">
        <v>175</v>
      </c>
      <c r="BK132" s="183">
        <f>SUM(BK133:BK137)</f>
        <v>0</v>
      </c>
    </row>
    <row r="133" spans="1:65" s="2" customFormat="1" ht="24.2" customHeight="1">
      <c r="A133" s="34"/>
      <c r="B133" s="35"/>
      <c r="C133" s="239" t="s">
        <v>82</v>
      </c>
      <c r="D133" s="239" t="s">
        <v>377</v>
      </c>
      <c r="E133" s="240" t="s">
        <v>378</v>
      </c>
      <c r="F133" s="241" t="s">
        <v>379</v>
      </c>
      <c r="G133" s="242" t="s">
        <v>179</v>
      </c>
      <c r="H133" s="243">
        <v>25</v>
      </c>
      <c r="I133" s="244"/>
      <c r="J133" s="245">
        <f>ROUND(I133*H133,2)</f>
        <v>0</v>
      </c>
      <c r="K133" s="241" t="s">
        <v>1</v>
      </c>
      <c r="L133" s="39"/>
      <c r="M133" s="246" t="s">
        <v>1</v>
      </c>
      <c r="N133" s="247" t="s">
        <v>40</v>
      </c>
      <c r="O133" s="71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6" t="s">
        <v>181</v>
      </c>
      <c r="AT133" s="196" t="s">
        <v>377</v>
      </c>
      <c r="AU133" s="196" t="s">
        <v>82</v>
      </c>
      <c r="AY133" s="17" t="s">
        <v>175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7" t="s">
        <v>82</v>
      </c>
      <c r="BK133" s="197">
        <f>ROUND(I133*H133,2)</f>
        <v>0</v>
      </c>
      <c r="BL133" s="17" t="s">
        <v>181</v>
      </c>
      <c r="BM133" s="196" t="s">
        <v>84</v>
      </c>
    </row>
    <row r="134" spans="1:65" s="2" customFormat="1" ht="33" customHeight="1">
      <c r="A134" s="34"/>
      <c r="B134" s="35"/>
      <c r="C134" s="239" t="s">
        <v>84</v>
      </c>
      <c r="D134" s="239" t="s">
        <v>377</v>
      </c>
      <c r="E134" s="240" t="s">
        <v>380</v>
      </c>
      <c r="F134" s="241" t="s">
        <v>381</v>
      </c>
      <c r="G134" s="242" t="s">
        <v>283</v>
      </c>
      <c r="H134" s="243">
        <v>1916</v>
      </c>
      <c r="I134" s="244"/>
      <c r="J134" s="245">
        <f>ROUND(I134*H134,2)</f>
        <v>0</v>
      </c>
      <c r="K134" s="241" t="s">
        <v>1</v>
      </c>
      <c r="L134" s="39"/>
      <c r="M134" s="246" t="s">
        <v>1</v>
      </c>
      <c r="N134" s="247" t="s">
        <v>40</v>
      </c>
      <c r="O134" s="71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181</v>
      </c>
      <c r="AT134" s="196" t="s">
        <v>377</v>
      </c>
      <c r="AU134" s="196" t="s">
        <v>82</v>
      </c>
      <c r="AY134" s="17" t="s">
        <v>175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82</v>
      </c>
      <c r="BK134" s="197">
        <f>ROUND(I134*H134,2)</f>
        <v>0</v>
      </c>
      <c r="BL134" s="17" t="s">
        <v>181</v>
      </c>
      <c r="BM134" s="196" t="s">
        <v>181</v>
      </c>
    </row>
    <row r="135" spans="1:65" s="2" customFormat="1" ht="21.75" customHeight="1">
      <c r="A135" s="34"/>
      <c r="B135" s="35"/>
      <c r="C135" s="239" t="s">
        <v>92</v>
      </c>
      <c r="D135" s="239" t="s">
        <v>377</v>
      </c>
      <c r="E135" s="240" t="s">
        <v>382</v>
      </c>
      <c r="F135" s="241" t="s">
        <v>383</v>
      </c>
      <c r="G135" s="242" t="s">
        <v>283</v>
      </c>
      <c r="H135" s="243">
        <v>1916</v>
      </c>
      <c r="I135" s="244"/>
      <c r="J135" s="245">
        <f>ROUND(I135*H135,2)</f>
        <v>0</v>
      </c>
      <c r="K135" s="241" t="s">
        <v>1</v>
      </c>
      <c r="L135" s="39"/>
      <c r="M135" s="246" t="s">
        <v>1</v>
      </c>
      <c r="N135" s="247" t="s">
        <v>40</v>
      </c>
      <c r="O135" s="71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6" t="s">
        <v>181</v>
      </c>
      <c r="AT135" s="196" t="s">
        <v>377</v>
      </c>
      <c r="AU135" s="196" t="s">
        <v>82</v>
      </c>
      <c r="AY135" s="17" t="s">
        <v>175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7" t="s">
        <v>82</v>
      </c>
      <c r="BK135" s="197">
        <f>ROUND(I135*H135,2)</f>
        <v>0</v>
      </c>
      <c r="BL135" s="17" t="s">
        <v>181</v>
      </c>
      <c r="BM135" s="196" t="s">
        <v>191</v>
      </c>
    </row>
    <row r="136" spans="1:65" s="2" customFormat="1" ht="21.75" customHeight="1">
      <c r="A136" s="34"/>
      <c r="B136" s="35"/>
      <c r="C136" s="239" t="s">
        <v>181</v>
      </c>
      <c r="D136" s="239" t="s">
        <v>377</v>
      </c>
      <c r="E136" s="240" t="s">
        <v>384</v>
      </c>
      <c r="F136" s="241" t="s">
        <v>385</v>
      </c>
      <c r="G136" s="242" t="s">
        <v>283</v>
      </c>
      <c r="H136" s="243">
        <v>1916</v>
      </c>
      <c r="I136" s="244"/>
      <c r="J136" s="245">
        <f>ROUND(I136*H136,2)</f>
        <v>0</v>
      </c>
      <c r="K136" s="241" t="s">
        <v>1</v>
      </c>
      <c r="L136" s="39"/>
      <c r="M136" s="246" t="s">
        <v>1</v>
      </c>
      <c r="N136" s="247" t="s">
        <v>40</v>
      </c>
      <c r="O136" s="71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6" t="s">
        <v>181</v>
      </c>
      <c r="AT136" s="196" t="s">
        <v>377</v>
      </c>
      <c r="AU136" s="196" t="s">
        <v>82</v>
      </c>
      <c r="AY136" s="17" t="s">
        <v>175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82</v>
      </c>
      <c r="BK136" s="197">
        <f>ROUND(I136*H136,2)</f>
        <v>0</v>
      </c>
      <c r="BL136" s="17" t="s">
        <v>181</v>
      </c>
      <c r="BM136" s="196" t="s">
        <v>180</v>
      </c>
    </row>
    <row r="137" spans="1:65" s="2" customFormat="1" ht="16.5" customHeight="1">
      <c r="A137" s="34"/>
      <c r="B137" s="35"/>
      <c r="C137" s="239" t="s">
        <v>196</v>
      </c>
      <c r="D137" s="239" t="s">
        <v>377</v>
      </c>
      <c r="E137" s="240" t="s">
        <v>386</v>
      </c>
      <c r="F137" s="241" t="s">
        <v>387</v>
      </c>
      <c r="G137" s="242" t="s">
        <v>283</v>
      </c>
      <c r="H137" s="243">
        <v>1916</v>
      </c>
      <c r="I137" s="244"/>
      <c r="J137" s="245">
        <f>ROUND(I137*H137,2)</f>
        <v>0</v>
      </c>
      <c r="K137" s="241" t="s">
        <v>1</v>
      </c>
      <c r="L137" s="39"/>
      <c r="M137" s="246" t="s">
        <v>1</v>
      </c>
      <c r="N137" s="247" t="s">
        <v>40</v>
      </c>
      <c r="O137" s="71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6" t="s">
        <v>181</v>
      </c>
      <c r="AT137" s="196" t="s">
        <v>377</v>
      </c>
      <c r="AU137" s="196" t="s">
        <v>82</v>
      </c>
      <c r="AY137" s="17" t="s">
        <v>175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7" t="s">
        <v>82</v>
      </c>
      <c r="BK137" s="197">
        <f>ROUND(I137*H137,2)</f>
        <v>0</v>
      </c>
      <c r="BL137" s="17" t="s">
        <v>181</v>
      </c>
      <c r="BM137" s="196" t="s">
        <v>199</v>
      </c>
    </row>
    <row r="138" spans="1:65" s="11" customFormat="1" ht="25.9" customHeight="1">
      <c r="B138" s="170"/>
      <c r="C138" s="171"/>
      <c r="D138" s="172" t="s">
        <v>74</v>
      </c>
      <c r="E138" s="173" t="s">
        <v>187</v>
      </c>
      <c r="F138" s="173" t="s">
        <v>388</v>
      </c>
      <c r="G138" s="171"/>
      <c r="H138" s="171"/>
      <c r="I138" s="174"/>
      <c r="J138" s="175">
        <f>BK138</f>
        <v>0</v>
      </c>
      <c r="K138" s="171"/>
      <c r="L138" s="176"/>
      <c r="M138" s="177"/>
      <c r="N138" s="178"/>
      <c r="O138" s="178"/>
      <c r="P138" s="179">
        <f>SUM(P139:P141)</f>
        <v>0</v>
      </c>
      <c r="Q138" s="178"/>
      <c r="R138" s="179">
        <f>SUM(R139:R141)</f>
        <v>0</v>
      </c>
      <c r="S138" s="178"/>
      <c r="T138" s="180">
        <f>SUM(T139:T141)</f>
        <v>0</v>
      </c>
      <c r="AR138" s="181" t="s">
        <v>82</v>
      </c>
      <c r="AT138" s="182" t="s">
        <v>74</v>
      </c>
      <c r="AU138" s="182" t="s">
        <v>75</v>
      </c>
      <c r="AY138" s="181" t="s">
        <v>175</v>
      </c>
      <c r="BK138" s="183">
        <f>SUM(BK139:BK141)</f>
        <v>0</v>
      </c>
    </row>
    <row r="139" spans="1:65" s="2" customFormat="1" ht="24.2" customHeight="1">
      <c r="A139" s="34"/>
      <c r="B139" s="35"/>
      <c r="C139" s="239" t="s">
        <v>191</v>
      </c>
      <c r="D139" s="239" t="s">
        <v>377</v>
      </c>
      <c r="E139" s="240" t="s">
        <v>389</v>
      </c>
      <c r="F139" s="241" t="s">
        <v>390</v>
      </c>
      <c r="G139" s="242" t="s">
        <v>283</v>
      </c>
      <c r="H139" s="243">
        <v>1701</v>
      </c>
      <c r="I139" s="244"/>
      <c r="J139" s="245">
        <f>ROUND(I139*H139,2)</f>
        <v>0</v>
      </c>
      <c r="K139" s="241" t="s">
        <v>1</v>
      </c>
      <c r="L139" s="39"/>
      <c r="M139" s="246" t="s">
        <v>1</v>
      </c>
      <c r="N139" s="247" t="s">
        <v>40</v>
      </c>
      <c r="O139" s="71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6" t="s">
        <v>181</v>
      </c>
      <c r="AT139" s="196" t="s">
        <v>377</v>
      </c>
      <c r="AU139" s="196" t="s">
        <v>82</v>
      </c>
      <c r="AY139" s="17" t="s">
        <v>175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82</v>
      </c>
      <c r="BK139" s="197">
        <f>ROUND(I139*H139,2)</f>
        <v>0</v>
      </c>
      <c r="BL139" s="17" t="s">
        <v>181</v>
      </c>
      <c r="BM139" s="196" t="s">
        <v>391</v>
      </c>
    </row>
    <row r="140" spans="1:65" s="2" customFormat="1" ht="16.5" customHeight="1">
      <c r="A140" s="34"/>
      <c r="B140" s="35"/>
      <c r="C140" s="239" t="s">
        <v>206</v>
      </c>
      <c r="D140" s="239" t="s">
        <v>377</v>
      </c>
      <c r="E140" s="240" t="s">
        <v>386</v>
      </c>
      <c r="F140" s="241" t="s">
        <v>387</v>
      </c>
      <c r="G140" s="242" t="s">
        <v>283</v>
      </c>
      <c r="H140" s="243">
        <v>1701</v>
      </c>
      <c r="I140" s="244"/>
      <c r="J140" s="245">
        <f>ROUND(I140*H140,2)</f>
        <v>0</v>
      </c>
      <c r="K140" s="241" t="s">
        <v>1</v>
      </c>
      <c r="L140" s="39"/>
      <c r="M140" s="246" t="s">
        <v>1</v>
      </c>
      <c r="N140" s="247" t="s">
        <v>40</v>
      </c>
      <c r="O140" s="71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6" t="s">
        <v>181</v>
      </c>
      <c r="AT140" s="196" t="s">
        <v>377</v>
      </c>
      <c r="AU140" s="196" t="s">
        <v>82</v>
      </c>
      <c r="AY140" s="17" t="s">
        <v>175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7" t="s">
        <v>82</v>
      </c>
      <c r="BK140" s="197">
        <f>ROUND(I140*H140,2)</f>
        <v>0</v>
      </c>
      <c r="BL140" s="17" t="s">
        <v>181</v>
      </c>
      <c r="BM140" s="196" t="s">
        <v>209</v>
      </c>
    </row>
    <row r="141" spans="1:65" s="2" customFormat="1" ht="33" customHeight="1">
      <c r="A141" s="34"/>
      <c r="B141" s="35"/>
      <c r="C141" s="239" t="s">
        <v>180</v>
      </c>
      <c r="D141" s="239" t="s">
        <v>377</v>
      </c>
      <c r="E141" s="240" t="s">
        <v>392</v>
      </c>
      <c r="F141" s="241" t="s">
        <v>393</v>
      </c>
      <c r="G141" s="242" t="s">
        <v>283</v>
      </c>
      <c r="H141" s="243">
        <v>1701</v>
      </c>
      <c r="I141" s="244"/>
      <c r="J141" s="245">
        <f>ROUND(I141*H141,2)</f>
        <v>0</v>
      </c>
      <c r="K141" s="241" t="s">
        <v>1</v>
      </c>
      <c r="L141" s="39"/>
      <c r="M141" s="246" t="s">
        <v>1</v>
      </c>
      <c r="N141" s="247" t="s">
        <v>40</v>
      </c>
      <c r="O141" s="71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6" t="s">
        <v>181</v>
      </c>
      <c r="AT141" s="196" t="s">
        <v>377</v>
      </c>
      <c r="AU141" s="196" t="s">
        <v>82</v>
      </c>
      <c r="AY141" s="17" t="s">
        <v>175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82</v>
      </c>
      <c r="BK141" s="197">
        <f>ROUND(I141*H141,2)</f>
        <v>0</v>
      </c>
      <c r="BL141" s="17" t="s">
        <v>181</v>
      </c>
      <c r="BM141" s="196" t="s">
        <v>213</v>
      </c>
    </row>
    <row r="142" spans="1:65" s="11" customFormat="1" ht="25.9" customHeight="1">
      <c r="B142" s="170"/>
      <c r="C142" s="171"/>
      <c r="D142" s="172" t="s">
        <v>74</v>
      </c>
      <c r="E142" s="173" t="s">
        <v>201</v>
      </c>
      <c r="F142" s="173" t="s">
        <v>262</v>
      </c>
      <c r="G142" s="171"/>
      <c r="H142" s="171"/>
      <c r="I142" s="174"/>
      <c r="J142" s="175">
        <f>BK142</f>
        <v>0</v>
      </c>
      <c r="K142" s="171"/>
      <c r="L142" s="176"/>
      <c r="M142" s="177"/>
      <c r="N142" s="178"/>
      <c r="O142" s="178"/>
      <c r="P142" s="179">
        <f>SUM(P143:P167)</f>
        <v>0</v>
      </c>
      <c r="Q142" s="178"/>
      <c r="R142" s="179">
        <f>SUM(R143:R167)</f>
        <v>0</v>
      </c>
      <c r="S142" s="178"/>
      <c r="T142" s="180">
        <f>SUM(T143:T167)</f>
        <v>0</v>
      </c>
      <c r="AR142" s="181" t="s">
        <v>82</v>
      </c>
      <c r="AT142" s="182" t="s">
        <v>74</v>
      </c>
      <c r="AU142" s="182" t="s">
        <v>75</v>
      </c>
      <c r="AY142" s="181" t="s">
        <v>175</v>
      </c>
      <c r="BK142" s="183">
        <f>SUM(BK143:BK167)</f>
        <v>0</v>
      </c>
    </row>
    <row r="143" spans="1:65" s="2" customFormat="1" ht="24.2" customHeight="1">
      <c r="A143" s="34"/>
      <c r="B143" s="35"/>
      <c r="C143" s="239" t="s">
        <v>215</v>
      </c>
      <c r="D143" s="239" t="s">
        <v>377</v>
      </c>
      <c r="E143" s="240" t="s">
        <v>394</v>
      </c>
      <c r="F143" s="241" t="s">
        <v>395</v>
      </c>
      <c r="G143" s="242" t="s">
        <v>179</v>
      </c>
      <c r="H143" s="243">
        <v>12</v>
      </c>
      <c r="I143" s="244"/>
      <c r="J143" s="245">
        <f>ROUND(I143*H143,2)</f>
        <v>0</v>
      </c>
      <c r="K143" s="241" t="s">
        <v>1</v>
      </c>
      <c r="L143" s="39"/>
      <c r="M143" s="246" t="s">
        <v>1</v>
      </c>
      <c r="N143" s="247" t="s">
        <v>40</v>
      </c>
      <c r="O143" s="71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6" t="s">
        <v>181</v>
      </c>
      <c r="AT143" s="196" t="s">
        <v>377</v>
      </c>
      <c r="AU143" s="196" t="s">
        <v>82</v>
      </c>
      <c r="AY143" s="17" t="s">
        <v>175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7" t="s">
        <v>82</v>
      </c>
      <c r="BK143" s="197">
        <f>ROUND(I143*H143,2)</f>
        <v>0</v>
      </c>
      <c r="BL143" s="17" t="s">
        <v>181</v>
      </c>
      <c r="BM143" s="196" t="s">
        <v>218</v>
      </c>
    </row>
    <row r="144" spans="1:65" s="2" customFormat="1" ht="33" customHeight="1">
      <c r="A144" s="34"/>
      <c r="B144" s="35"/>
      <c r="C144" s="239" t="s">
        <v>199</v>
      </c>
      <c r="D144" s="239" t="s">
        <v>377</v>
      </c>
      <c r="E144" s="240" t="s">
        <v>396</v>
      </c>
      <c r="F144" s="241" t="s">
        <v>397</v>
      </c>
      <c r="G144" s="242" t="s">
        <v>179</v>
      </c>
      <c r="H144" s="243">
        <v>12</v>
      </c>
      <c r="I144" s="244"/>
      <c r="J144" s="245">
        <f>ROUND(I144*H144,2)</f>
        <v>0</v>
      </c>
      <c r="K144" s="241" t="s">
        <v>1</v>
      </c>
      <c r="L144" s="39"/>
      <c r="M144" s="246" t="s">
        <v>1</v>
      </c>
      <c r="N144" s="247" t="s">
        <v>40</v>
      </c>
      <c r="O144" s="71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6" t="s">
        <v>181</v>
      </c>
      <c r="AT144" s="196" t="s">
        <v>377</v>
      </c>
      <c r="AU144" s="196" t="s">
        <v>82</v>
      </c>
      <c r="AY144" s="17" t="s">
        <v>175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7" t="s">
        <v>82</v>
      </c>
      <c r="BK144" s="197">
        <f>ROUND(I144*H144,2)</f>
        <v>0</v>
      </c>
      <c r="BL144" s="17" t="s">
        <v>181</v>
      </c>
      <c r="BM144" s="196" t="s">
        <v>222</v>
      </c>
    </row>
    <row r="145" spans="1:65" s="2" customFormat="1" ht="24.2" customHeight="1">
      <c r="A145" s="34"/>
      <c r="B145" s="35"/>
      <c r="C145" s="239" t="s">
        <v>224</v>
      </c>
      <c r="D145" s="239" t="s">
        <v>377</v>
      </c>
      <c r="E145" s="240" t="s">
        <v>398</v>
      </c>
      <c r="F145" s="241" t="s">
        <v>399</v>
      </c>
      <c r="G145" s="242" t="s">
        <v>179</v>
      </c>
      <c r="H145" s="243">
        <v>12</v>
      </c>
      <c r="I145" s="244"/>
      <c r="J145" s="245">
        <f>ROUND(I145*H145,2)</f>
        <v>0</v>
      </c>
      <c r="K145" s="241" t="s">
        <v>1</v>
      </c>
      <c r="L145" s="39"/>
      <c r="M145" s="246" t="s">
        <v>1</v>
      </c>
      <c r="N145" s="247" t="s">
        <v>40</v>
      </c>
      <c r="O145" s="71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6" t="s">
        <v>181</v>
      </c>
      <c r="AT145" s="196" t="s">
        <v>377</v>
      </c>
      <c r="AU145" s="196" t="s">
        <v>82</v>
      </c>
      <c r="AY145" s="17" t="s">
        <v>175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82</v>
      </c>
      <c r="BK145" s="197">
        <f>ROUND(I145*H145,2)</f>
        <v>0</v>
      </c>
      <c r="BL145" s="17" t="s">
        <v>181</v>
      </c>
      <c r="BM145" s="196" t="s">
        <v>227</v>
      </c>
    </row>
    <row r="146" spans="1:65" s="2" customFormat="1" ht="24.2" customHeight="1">
      <c r="A146" s="34"/>
      <c r="B146" s="35"/>
      <c r="C146" s="239" t="s">
        <v>8</v>
      </c>
      <c r="D146" s="239" t="s">
        <v>377</v>
      </c>
      <c r="E146" s="240" t="s">
        <v>400</v>
      </c>
      <c r="F146" s="241" t="s">
        <v>401</v>
      </c>
      <c r="G146" s="242" t="s">
        <v>402</v>
      </c>
      <c r="H146" s="243">
        <v>4.8000000000000001E-4</v>
      </c>
      <c r="I146" s="244"/>
      <c r="J146" s="245">
        <f>ROUND(I146*H146,2)</f>
        <v>0</v>
      </c>
      <c r="K146" s="241" t="s">
        <v>1</v>
      </c>
      <c r="L146" s="39"/>
      <c r="M146" s="246" t="s">
        <v>1</v>
      </c>
      <c r="N146" s="247" t="s">
        <v>40</v>
      </c>
      <c r="O146" s="71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6" t="s">
        <v>181</v>
      </c>
      <c r="AT146" s="196" t="s">
        <v>377</v>
      </c>
      <c r="AU146" s="196" t="s">
        <v>82</v>
      </c>
      <c r="AY146" s="17" t="s">
        <v>175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7" t="s">
        <v>82</v>
      </c>
      <c r="BK146" s="197">
        <f>ROUND(I146*H146,2)</f>
        <v>0</v>
      </c>
      <c r="BL146" s="17" t="s">
        <v>181</v>
      </c>
      <c r="BM146" s="196" t="s">
        <v>231</v>
      </c>
    </row>
    <row r="147" spans="1:65" s="13" customFormat="1" ht="11.25">
      <c r="B147" s="213"/>
      <c r="C147" s="214"/>
      <c r="D147" s="200" t="s">
        <v>182</v>
      </c>
      <c r="E147" s="215" t="s">
        <v>1</v>
      </c>
      <c r="F147" s="216" t="s">
        <v>403</v>
      </c>
      <c r="G147" s="214"/>
      <c r="H147" s="215" t="s">
        <v>1</v>
      </c>
      <c r="I147" s="217"/>
      <c r="J147" s="214"/>
      <c r="K147" s="214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182</v>
      </c>
      <c r="AU147" s="222" t="s">
        <v>82</v>
      </c>
      <c r="AV147" s="13" t="s">
        <v>82</v>
      </c>
      <c r="AW147" s="13" t="s">
        <v>31</v>
      </c>
      <c r="AX147" s="13" t="s">
        <v>75</v>
      </c>
      <c r="AY147" s="222" t="s">
        <v>175</v>
      </c>
    </row>
    <row r="148" spans="1:65" s="12" customFormat="1" ht="11.25">
      <c r="B148" s="198"/>
      <c r="C148" s="199"/>
      <c r="D148" s="200" t="s">
        <v>182</v>
      </c>
      <c r="E148" s="201" t="s">
        <v>1</v>
      </c>
      <c r="F148" s="202" t="s">
        <v>404</v>
      </c>
      <c r="G148" s="199"/>
      <c r="H148" s="203">
        <v>4.8000000000000001E-4</v>
      </c>
      <c r="I148" s="204"/>
      <c r="J148" s="199"/>
      <c r="K148" s="199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182</v>
      </c>
      <c r="AU148" s="209" t="s">
        <v>82</v>
      </c>
      <c r="AV148" s="12" t="s">
        <v>84</v>
      </c>
      <c r="AW148" s="12" t="s">
        <v>31</v>
      </c>
      <c r="AX148" s="12" t="s">
        <v>75</v>
      </c>
      <c r="AY148" s="209" t="s">
        <v>175</v>
      </c>
    </row>
    <row r="149" spans="1:65" s="14" customFormat="1" ht="11.25">
      <c r="B149" s="223"/>
      <c r="C149" s="224"/>
      <c r="D149" s="200" t="s">
        <v>182</v>
      </c>
      <c r="E149" s="225" t="s">
        <v>1</v>
      </c>
      <c r="F149" s="226" t="s">
        <v>253</v>
      </c>
      <c r="G149" s="224"/>
      <c r="H149" s="227">
        <v>4.8000000000000001E-4</v>
      </c>
      <c r="I149" s="228"/>
      <c r="J149" s="224"/>
      <c r="K149" s="224"/>
      <c r="L149" s="229"/>
      <c r="M149" s="230"/>
      <c r="N149" s="231"/>
      <c r="O149" s="231"/>
      <c r="P149" s="231"/>
      <c r="Q149" s="231"/>
      <c r="R149" s="231"/>
      <c r="S149" s="231"/>
      <c r="T149" s="232"/>
      <c r="AT149" s="233" t="s">
        <v>182</v>
      </c>
      <c r="AU149" s="233" t="s">
        <v>82</v>
      </c>
      <c r="AV149" s="14" t="s">
        <v>181</v>
      </c>
      <c r="AW149" s="14" t="s">
        <v>31</v>
      </c>
      <c r="AX149" s="14" t="s">
        <v>82</v>
      </c>
      <c r="AY149" s="233" t="s">
        <v>175</v>
      </c>
    </row>
    <row r="150" spans="1:65" s="2" customFormat="1" ht="24.2" customHeight="1">
      <c r="A150" s="34"/>
      <c r="B150" s="35"/>
      <c r="C150" s="239" t="s">
        <v>233</v>
      </c>
      <c r="D150" s="239" t="s">
        <v>377</v>
      </c>
      <c r="E150" s="240" t="s">
        <v>405</v>
      </c>
      <c r="F150" s="241" t="s">
        <v>406</v>
      </c>
      <c r="G150" s="242" t="s">
        <v>402</v>
      </c>
      <c r="H150" s="243">
        <v>3.5999999999999999E-3</v>
      </c>
      <c r="I150" s="244"/>
      <c r="J150" s="245">
        <f>ROUND(I150*H150,2)</f>
        <v>0</v>
      </c>
      <c r="K150" s="241" t="s">
        <v>1</v>
      </c>
      <c r="L150" s="39"/>
      <c r="M150" s="246" t="s">
        <v>1</v>
      </c>
      <c r="N150" s="247" t="s">
        <v>40</v>
      </c>
      <c r="O150" s="71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6" t="s">
        <v>181</v>
      </c>
      <c r="AT150" s="196" t="s">
        <v>377</v>
      </c>
      <c r="AU150" s="196" t="s">
        <v>82</v>
      </c>
      <c r="AY150" s="17" t="s">
        <v>175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7" t="s">
        <v>82</v>
      </c>
      <c r="BK150" s="197">
        <f>ROUND(I150*H150,2)</f>
        <v>0</v>
      </c>
      <c r="BL150" s="17" t="s">
        <v>181</v>
      </c>
      <c r="BM150" s="196" t="s">
        <v>236</v>
      </c>
    </row>
    <row r="151" spans="1:65" s="13" customFormat="1" ht="11.25">
      <c r="B151" s="213"/>
      <c r="C151" s="214"/>
      <c r="D151" s="200" t="s">
        <v>182</v>
      </c>
      <c r="E151" s="215" t="s">
        <v>1</v>
      </c>
      <c r="F151" s="216" t="s">
        <v>403</v>
      </c>
      <c r="G151" s="214"/>
      <c r="H151" s="215" t="s">
        <v>1</v>
      </c>
      <c r="I151" s="217"/>
      <c r="J151" s="214"/>
      <c r="K151" s="214"/>
      <c r="L151" s="218"/>
      <c r="M151" s="219"/>
      <c r="N151" s="220"/>
      <c r="O151" s="220"/>
      <c r="P151" s="220"/>
      <c r="Q151" s="220"/>
      <c r="R151" s="220"/>
      <c r="S151" s="220"/>
      <c r="T151" s="221"/>
      <c r="AT151" s="222" t="s">
        <v>182</v>
      </c>
      <c r="AU151" s="222" t="s">
        <v>82</v>
      </c>
      <c r="AV151" s="13" t="s">
        <v>82</v>
      </c>
      <c r="AW151" s="13" t="s">
        <v>31</v>
      </c>
      <c r="AX151" s="13" t="s">
        <v>75</v>
      </c>
      <c r="AY151" s="222" t="s">
        <v>175</v>
      </c>
    </row>
    <row r="152" spans="1:65" s="12" customFormat="1" ht="11.25">
      <c r="B152" s="198"/>
      <c r="C152" s="199"/>
      <c r="D152" s="200" t="s">
        <v>182</v>
      </c>
      <c r="E152" s="201" t="s">
        <v>1</v>
      </c>
      <c r="F152" s="202" t="s">
        <v>407</v>
      </c>
      <c r="G152" s="199"/>
      <c r="H152" s="203">
        <v>3.5999999999999999E-3</v>
      </c>
      <c r="I152" s="204"/>
      <c r="J152" s="199"/>
      <c r="K152" s="199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182</v>
      </c>
      <c r="AU152" s="209" t="s">
        <v>82</v>
      </c>
      <c r="AV152" s="12" t="s">
        <v>84</v>
      </c>
      <c r="AW152" s="12" t="s">
        <v>31</v>
      </c>
      <c r="AX152" s="12" t="s">
        <v>75</v>
      </c>
      <c r="AY152" s="209" t="s">
        <v>175</v>
      </c>
    </row>
    <row r="153" spans="1:65" s="14" customFormat="1" ht="11.25">
      <c r="B153" s="223"/>
      <c r="C153" s="224"/>
      <c r="D153" s="200" t="s">
        <v>182</v>
      </c>
      <c r="E153" s="225" t="s">
        <v>1</v>
      </c>
      <c r="F153" s="226" t="s">
        <v>253</v>
      </c>
      <c r="G153" s="224"/>
      <c r="H153" s="227">
        <v>3.5999999999999999E-3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AT153" s="233" t="s">
        <v>182</v>
      </c>
      <c r="AU153" s="233" t="s">
        <v>82</v>
      </c>
      <c r="AV153" s="14" t="s">
        <v>181</v>
      </c>
      <c r="AW153" s="14" t="s">
        <v>31</v>
      </c>
      <c r="AX153" s="14" t="s">
        <v>82</v>
      </c>
      <c r="AY153" s="233" t="s">
        <v>175</v>
      </c>
    </row>
    <row r="154" spans="1:65" s="2" customFormat="1" ht="33" customHeight="1">
      <c r="A154" s="34"/>
      <c r="B154" s="35"/>
      <c r="C154" s="239" t="s">
        <v>209</v>
      </c>
      <c r="D154" s="239" t="s">
        <v>377</v>
      </c>
      <c r="E154" s="240" t="s">
        <v>408</v>
      </c>
      <c r="F154" s="241" t="s">
        <v>409</v>
      </c>
      <c r="G154" s="242" t="s">
        <v>179</v>
      </c>
      <c r="H154" s="243">
        <v>12</v>
      </c>
      <c r="I154" s="244"/>
      <c r="J154" s="245">
        <f>ROUND(I154*H154,2)</f>
        <v>0</v>
      </c>
      <c r="K154" s="241" t="s">
        <v>1</v>
      </c>
      <c r="L154" s="39"/>
      <c r="M154" s="246" t="s">
        <v>1</v>
      </c>
      <c r="N154" s="247" t="s">
        <v>40</v>
      </c>
      <c r="O154" s="71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6" t="s">
        <v>181</v>
      </c>
      <c r="AT154" s="196" t="s">
        <v>377</v>
      </c>
      <c r="AU154" s="196" t="s">
        <v>82</v>
      </c>
      <c r="AY154" s="17" t="s">
        <v>175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82</v>
      </c>
      <c r="BK154" s="197">
        <f>ROUND(I154*H154,2)</f>
        <v>0</v>
      </c>
      <c r="BL154" s="17" t="s">
        <v>181</v>
      </c>
      <c r="BM154" s="196" t="s">
        <v>299</v>
      </c>
    </row>
    <row r="155" spans="1:65" s="2" customFormat="1" ht="24.2" customHeight="1">
      <c r="A155" s="34"/>
      <c r="B155" s="35"/>
      <c r="C155" s="239" t="s">
        <v>300</v>
      </c>
      <c r="D155" s="239" t="s">
        <v>377</v>
      </c>
      <c r="E155" s="240" t="s">
        <v>410</v>
      </c>
      <c r="F155" s="241" t="s">
        <v>411</v>
      </c>
      <c r="G155" s="242" t="s">
        <v>283</v>
      </c>
      <c r="H155" s="243">
        <v>12.6</v>
      </c>
      <c r="I155" s="244"/>
      <c r="J155" s="245">
        <f>ROUND(I155*H155,2)</f>
        <v>0</v>
      </c>
      <c r="K155" s="241" t="s">
        <v>1</v>
      </c>
      <c r="L155" s="39"/>
      <c r="M155" s="246" t="s">
        <v>1</v>
      </c>
      <c r="N155" s="247" t="s">
        <v>40</v>
      </c>
      <c r="O155" s="71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6" t="s">
        <v>181</v>
      </c>
      <c r="AT155" s="196" t="s">
        <v>377</v>
      </c>
      <c r="AU155" s="196" t="s">
        <v>82</v>
      </c>
      <c r="AY155" s="17" t="s">
        <v>175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7" t="s">
        <v>82</v>
      </c>
      <c r="BK155" s="197">
        <f>ROUND(I155*H155,2)</f>
        <v>0</v>
      </c>
      <c r="BL155" s="17" t="s">
        <v>181</v>
      </c>
      <c r="BM155" s="196" t="s">
        <v>301</v>
      </c>
    </row>
    <row r="156" spans="1:65" s="13" customFormat="1" ht="11.25">
      <c r="B156" s="213"/>
      <c r="C156" s="214"/>
      <c r="D156" s="200" t="s">
        <v>182</v>
      </c>
      <c r="E156" s="215" t="s">
        <v>1</v>
      </c>
      <c r="F156" s="216" t="s">
        <v>284</v>
      </c>
      <c r="G156" s="214"/>
      <c r="H156" s="215" t="s">
        <v>1</v>
      </c>
      <c r="I156" s="217"/>
      <c r="J156" s="214"/>
      <c r="K156" s="214"/>
      <c r="L156" s="218"/>
      <c r="M156" s="219"/>
      <c r="N156" s="220"/>
      <c r="O156" s="220"/>
      <c r="P156" s="220"/>
      <c r="Q156" s="220"/>
      <c r="R156" s="220"/>
      <c r="S156" s="220"/>
      <c r="T156" s="221"/>
      <c r="AT156" s="222" t="s">
        <v>182</v>
      </c>
      <c r="AU156" s="222" t="s">
        <v>82</v>
      </c>
      <c r="AV156" s="13" t="s">
        <v>82</v>
      </c>
      <c r="AW156" s="13" t="s">
        <v>31</v>
      </c>
      <c r="AX156" s="13" t="s">
        <v>75</v>
      </c>
      <c r="AY156" s="222" t="s">
        <v>175</v>
      </c>
    </row>
    <row r="157" spans="1:65" s="12" customFormat="1" ht="11.25">
      <c r="B157" s="198"/>
      <c r="C157" s="199"/>
      <c r="D157" s="200" t="s">
        <v>182</v>
      </c>
      <c r="E157" s="201" t="s">
        <v>1</v>
      </c>
      <c r="F157" s="202" t="s">
        <v>285</v>
      </c>
      <c r="G157" s="199"/>
      <c r="H157" s="203">
        <v>12.6</v>
      </c>
      <c r="I157" s="204"/>
      <c r="J157" s="199"/>
      <c r="K157" s="199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182</v>
      </c>
      <c r="AU157" s="209" t="s">
        <v>82</v>
      </c>
      <c r="AV157" s="12" t="s">
        <v>84</v>
      </c>
      <c r="AW157" s="12" t="s">
        <v>31</v>
      </c>
      <c r="AX157" s="12" t="s">
        <v>75</v>
      </c>
      <c r="AY157" s="209" t="s">
        <v>175</v>
      </c>
    </row>
    <row r="158" spans="1:65" s="14" customFormat="1" ht="11.25">
      <c r="B158" s="223"/>
      <c r="C158" s="224"/>
      <c r="D158" s="200" t="s">
        <v>182</v>
      </c>
      <c r="E158" s="225" t="s">
        <v>1</v>
      </c>
      <c r="F158" s="226" t="s">
        <v>253</v>
      </c>
      <c r="G158" s="224"/>
      <c r="H158" s="227">
        <v>12.6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AT158" s="233" t="s">
        <v>182</v>
      </c>
      <c r="AU158" s="233" t="s">
        <v>82</v>
      </c>
      <c r="AV158" s="14" t="s">
        <v>181</v>
      </c>
      <c r="AW158" s="14" t="s">
        <v>31</v>
      </c>
      <c r="AX158" s="14" t="s">
        <v>82</v>
      </c>
      <c r="AY158" s="233" t="s">
        <v>175</v>
      </c>
    </row>
    <row r="159" spans="1:65" s="2" customFormat="1" ht="16.5" customHeight="1">
      <c r="A159" s="34"/>
      <c r="B159" s="35"/>
      <c r="C159" s="239" t="s">
        <v>213</v>
      </c>
      <c r="D159" s="239" t="s">
        <v>377</v>
      </c>
      <c r="E159" s="240" t="s">
        <v>412</v>
      </c>
      <c r="F159" s="241" t="s">
        <v>413</v>
      </c>
      <c r="G159" s="242" t="s">
        <v>179</v>
      </c>
      <c r="H159" s="243">
        <v>12</v>
      </c>
      <c r="I159" s="244"/>
      <c r="J159" s="245">
        <f>ROUND(I159*H159,2)</f>
        <v>0</v>
      </c>
      <c r="K159" s="241" t="s">
        <v>1</v>
      </c>
      <c r="L159" s="39"/>
      <c r="M159" s="246" t="s">
        <v>1</v>
      </c>
      <c r="N159" s="247" t="s">
        <v>40</v>
      </c>
      <c r="O159" s="71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6" t="s">
        <v>181</v>
      </c>
      <c r="AT159" s="196" t="s">
        <v>377</v>
      </c>
      <c r="AU159" s="196" t="s">
        <v>82</v>
      </c>
      <c r="AY159" s="17" t="s">
        <v>175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7" t="s">
        <v>82</v>
      </c>
      <c r="BK159" s="197">
        <f>ROUND(I159*H159,2)</f>
        <v>0</v>
      </c>
      <c r="BL159" s="17" t="s">
        <v>181</v>
      </c>
      <c r="BM159" s="196" t="s">
        <v>305</v>
      </c>
    </row>
    <row r="160" spans="1:65" s="2" customFormat="1" ht="16.5" customHeight="1">
      <c r="A160" s="34"/>
      <c r="B160" s="35"/>
      <c r="C160" s="239" t="s">
        <v>308</v>
      </c>
      <c r="D160" s="239" t="s">
        <v>377</v>
      </c>
      <c r="E160" s="240" t="s">
        <v>414</v>
      </c>
      <c r="F160" s="241" t="s">
        <v>415</v>
      </c>
      <c r="G160" s="242" t="s">
        <v>315</v>
      </c>
      <c r="H160" s="243">
        <v>2.4</v>
      </c>
      <c r="I160" s="244"/>
      <c r="J160" s="245">
        <f>ROUND(I160*H160,2)</f>
        <v>0</v>
      </c>
      <c r="K160" s="241" t="s">
        <v>1</v>
      </c>
      <c r="L160" s="39"/>
      <c r="M160" s="246" t="s">
        <v>1</v>
      </c>
      <c r="N160" s="247" t="s">
        <v>40</v>
      </c>
      <c r="O160" s="71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6" t="s">
        <v>181</v>
      </c>
      <c r="AT160" s="196" t="s">
        <v>377</v>
      </c>
      <c r="AU160" s="196" t="s">
        <v>82</v>
      </c>
      <c r="AY160" s="17" t="s">
        <v>175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7" t="s">
        <v>82</v>
      </c>
      <c r="BK160" s="197">
        <f>ROUND(I160*H160,2)</f>
        <v>0</v>
      </c>
      <c r="BL160" s="17" t="s">
        <v>181</v>
      </c>
      <c r="BM160" s="196" t="s">
        <v>311</v>
      </c>
    </row>
    <row r="161" spans="1:65" s="13" customFormat="1" ht="11.25">
      <c r="B161" s="213"/>
      <c r="C161" s="214"/>
      <c r="D161" s="200" t="s">
        <v>182</v>
      </c>
      <c r="E161" s="215" t="s">
        <v>1</v>
      </c>
      <c r="F161" s="216" t="s">
        <v>416</v>
      </c>
      <c r="G161" s="214"/>
      <c r="H161" s="215" t="s">
        <v>1</v>
      </c>
      <c r="I161" s="217"/>
      <c r="J161" s="214"/>
      <c r="K161" s="214"/>
      <c r="L161" s="218"/>
      <c r="M161" s="219"/>
      <c r="N161" s="220"/>
      <c r="O161" s="220"/>
      <c r="P161" s="220"/>
      <c r="Q161" s="220"/>
      <c r="R161" s="220"/>
      <c r="S161" s="220"/>
      <c r="T161" s="221"/>
      <c r="AT161" s="222" t="s">
        <v>182</v>
      </c>
      <c r="AU161" s="222" t="s">
        <v>82</v>
      </c>
      <c r="AV161" s="13" t="s">
        <v>82</v>
      </c>
      <c r="AW161" s="13" t="s">
        <v>31</v>
      </c>
      <c r="AX161" s="13" t="s">
        <v>75</v>
      </c>
      <c r="AY161" s="222" t="s">
        <v>175</v>
      </c>
    </row>
    <row r="162" spans="1:65" s="12" customFormat="1" ht="11.25">
      <c r="B162" s="198"/>
      <c r="C162" s="199"/>
      <c r="D162" s="200" t="s">
        <v>182</v>
      </c>
      <c r="E162" s="201" t="s">
        <v>1</v>
      </c>
      <c r="F162" s="202" t="s">
        <v>417</v>
      </c>
      <c r="G162" s="199"/>
      <c r="H162" s="203">
        <v>2.4</v>
      </c>
      <c r="I162" s="204"/>
      <c r="J162" s="199"/>
      <c r="K162" s="199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182</v>
      </c>
      <c r="AU162" s="209" t="s">
        <v>82</v>
      </c>
      <c r="AV162" s="12" t="s">
        <v>84</v>
      </c>
      <c r="AW162" s="12" t="s">
        <v>31</v>
      </c>
      <c r="AX162" s="12" t="s">
        <v>75</v>
      </c>
      <c r="AY162" s="209" t="s">
        <v>175</v>
      </c>
    </row>
    <row r="163" spans="1:65" s="14" customFormat="1" ht="11.25">
      <c r="B163" s="223"/>
      <c r="C163" s="224"/>
      <c r="D163" s="200" t="s">
        <v>182</v>
      </c>
      <c r="E163" s="225" t="s">
        <v>1</v>
      </c>
      <c r="F163" s="226" t="s">
        <v>253</v>
      </c>
      <c r="G163" s="224"/>
      <c r="H163" s="227">
        <v>2.4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AT163" s="233" t="s">
        <v>182</v>
      </c>
      <c r="AU163" s="233" t="s">
        <v>82</v>
      </c>
      <c r="AV163" s="14" t="s">
        <v>181</v>
      </c>
      <c r="AW163" s="14" t="s">
        <v>31</v>
      </c>
      <c r="AX163" s="14" t="s">
        <v>82</v>
      </c>
      <c r="AY163" s="233" t="s">
        <v>175</v>
      </c>
    </row>
    <row r="164" spans="1:65" s="2" customFormat="1" ht="21.75" customHeight="1">
      <c r="A164" s="34"/>
      <c r="B164" s="35"/>
      <c r="C164" s="239" t="s">
        <v>218</v>
      </c>
      <c r="D164" s="239" t="s">
        <v>377</v>
      </c>
      <c r="E164" s="240" t="s">
        <v>418</v>
      </c>
      <c r="F164" s="241" t="s">
        <v>419</v>
      </c>
      <c r="G164" s="242" t="s">
        <v>315</v>
      </c>
      <c r="H164" s="243">
        <v>2.4</v>
      </c>
      <c r="I164" s="244"/>
      <c r="J164" s="245">
        <f>ROUND(I164*H164,2)</f>
        <v>0</v>
      </c>
      <c r="K164" s="241" t="s">
        <v>1</v>
      </c>
      <c r="L164" s="39"/>
      <c r="M164" s="246" t="s">
        <v>1</v>
      </c>
      <c r="N164" s="247" t="s">
        <v>40</v>
      </c>
      <c r="O164" s="71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6" t="s">
        <v>181</v>
      </c>
      <c r="AT164" s="196" t="s">
        <v>377</v>
      </c>
      <c r="AU164" s="196" t="s">
        <v>82</v>
      </c>
      <c r="AY164" s="17" t="s">
        <v>175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7" t="s">
        <v>82</v>
      </c>
      <c r="BK164" s="197">
        <f>ROUND(I164*H164,2)</f>
        <v>0</v>
      </c>
      <c r="BL164" s="17" t="s">
        <v>181</v>
      </c>
      <c r="BM164" s="196" t="s">
        <v>316</v>
      </c>
    </row>
    <row r="165" spans="1:65" s="13" customFormat="1" ht="11.25">
      <c r="B165" s="213"/>
      <c r="C165" s="214"/>
      <c r="D165" s="200" t="s">
        <v>182</v>
      </c>
      <c r="E165" s="215" t="s">
        <v>1</v>
      </c>
      <c r="F165" s="216" t="s">
        <v>416</v>
      </c>
      <c r="G165" s="214"/>
      <c r="H165" s="215" t="s">
        <v>1</v>
      </c>
      <c r="I165" s="217"/>
      <c r="J165" s="214"/>
      <c r="K165" s="214"/>
      <c r="L165" s="218"/>
      <c r="M165" s="219"/>
      <c r="N165" s="220"/>
      <c r="O165" s="220"/>
      <c r="P165" s="220"/>
      <c r="Q165" s="220"/>
      <c r="R165" s="220"/>
      <c r="S165" s="220"/>
      <c r="T165" s="221"/>
      <c r="AT165" s="222" t="s">
        <v>182</v>
      </c>
      <c r="AU165" s="222" t="s">
        <v>82</v>
      </c>
      <c r="AV165" s="13" t="s">
        <v>82</v>
      </c>
      <c r="AW165" s="13" t="s">
        <v>31</v>
      </c>
      <c r="AX165" s="13" t="s">
        <v>75</v>
      </c>
      <c r="AY165" s="222" t="s">
        <v>175</v>
      </c>
    </row>
    <row r="166" spans="1:65" s="12" customFormat="1" ht="11.25">
      <c r="B166" s="198"/>
      <c r="C166" s="199"/>
      <c r="D166" s="200" t="s">
        <v>182</v>
      </c>
      <c r="E166" s="201" t="s">
        <v>1</v>
      </c>
      <c r="F166" s="202" t="s">
        <v>417</v>
      </c>
      <c r="G166" s="199"/>
      <c r="H166" s="203">
        <v>2.4</v>
      </c>
      <c r="I166" s="204"/>
      <c r="J166" s="199"/>
      <c r="K166" s="199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182</v>
      </c>
      <c r="AU166" s="209" t="s">
        <v>82</v>
      </c>
      <c r="AV166" s="12" t="s">
        <v>84</v>
      </c>
      <c r="AW166" s="12" t="s">
        <v>31</v>
      </c>
      <c r="AX166" s="12" t="s">
        <v>75</v>
      </c>
      <c r="AY166" s="209" t="s">
        <v>175</v>
      </c>
    </row>
    <row r="167" spans="1:65" s="14" customFormat="1" ht="11.25">
      <c r="B167" s="223"/>
      <c r="C167" s="224"/>
      <c r="D167" s="200" t="s">
        <v>182</v>
      </c>
      <c r="E167" s="225" t="s">
        <v>1</v>
      </c>
      <c r="F167" s="226" t="s">
        <v>253</v>
      </c>
      <c r="G167" s="224"/>
      <c r="H167" s="227">
        <v>2.4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AT167" s="233" t="s">
        <v>182</v>
      </c>
      <c r="AU167" s="233" t="s">
        <v>82</v>
      </c>
      <c r="AV167" s="14" t="s">
        <v>181</v>
      </c>
      <c r="AW167" s="14" t="s">
        <v>31</v>
      </c>
      <c r="AX167" s="14" t="s">
        <v>82</v>
      </c>
      <c r="AY167" s="233" t="s">
        <v>175</v>
      </c>
    </row>
    <row r="168" spans="1:65" s="11" customFormat="1" ht="25.9" customHeight="1">
      <c r="B168" s="170"/>
      <c r="C168" s="171"/>
      <c r="D168" s="172" t="s">
        <v>74</v>
      </c>
      <c r="E168" s="173" t="s">
        <v>290</v>
      </c>
      <c r="F168" s="173" t="s">
        <v>291</v>
      </c>
      <c r="G168" s="171"/>
      <c r="H168" s="171"/>
      <c r="I168" s="174"/>
      <c r="J168" s="175">
        <f>BK168</f>
        <v>0</v>
      </c>
      <c r="K168" s="171"/>
      <c r="L168" s="176"/>
      <c r="M168" s="177"/>
      <c r="N168" s="178"/>
      <c r="O168" s="178"/>
      <c r="P168" s="179">
        <f>SUM(P169:P192)</f>
        <v>0</v>
      </c>
      <c r="Q168" s="178"/>
      <c r="R168" s="179">
        <f>SUM(R169:R192)</f>
        <v>0</v>
      </c>
      <c r="S168" s="178"/>
      <c r="T168" s="180">
        <f>SUM(T169:T192)</f>
        <v>0</v>
      </c>
      <c r="AR168" s="181" t="s">
        <v>82</v>
      </c>
      <c r="AT168" s="182" t="s">
        <v>74</v>
      </c>
      <c r="AU168" s="182" t="s">
        <v>75</v>
      </c>
      <c r="AY168" s="181" t="s">
        <v>175</v>
      </c>
      <c r="BK168" s="183">
        <f>SUM(BK169:BK192)</f>
        <v>0</v>
      </c>
    </row>
    <row r="169" spans="1:65" s="2" customFormat="1" ht="24.2" customHeight="1">
      <c r="A169" s="34"/>
      <c r="B169" s="35"/>
      <c r="C169" s="239" t="s">
        <v>319</v>
      </c>
      <c r="D169" s="239" t="s">
        <v>377</v>
      </c>
      <c r="E169" s="240" t="s">
        <v>394</v>
      </c>
      <c r="F169" s="241" t="s">
        <v>395</v>
      </c>
      <c r="G169" s="242" t="s">
        <v>179</v>
      </c>
      <c r="H169" s="243">
        <v>32</v>
      </c>
      <c r="I169" s="244"/>
      <c r="J169" s="245">
        <f>ROUND(I169*H169,2)</f>
        <v>0</v>
      </c>
      <c r="K169" s="241" t="s">
        <v>1</v>
      </c>
      <c r="L169" s="39"/>
      <c r="M169" s="246" t="s">
        <v>1</v>
      </c>
      <c r="N169" s="247" t="s">
        <v>40</v>
      </c>
      <c r="O169" s="71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6" t="s">
        <v>181</v>
      </c>
      <c r="AT169" s="196" t="s">
        <v>377</v>
      </c>
      <c r="AU169" s="196" t="s">
        <v>82</v>
      </c>
      <c r="AY169" s="17" t="s">
        <v>175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7" t="s">
        <v>82</v>
      </c>
      <c r="BK169" s="197">
        <f>ROUND(I169*H169,2)</f>
        <v>0</v>
      </c>
      <c r="BL169" s="17" t="s">
        <v>181</v>
      </c>
      <c r="BM169" s="196" t="s">
        <v>322</v>
      </c>
    </row>
    <row r="170" spans="1:65" s="2" customFormat="1" ht="33" customHeight="1">
      <c r="A170" s="34"/>
      <c r="B170" s="35"/>
      <c r="C170" s="239" t="s">
        <v>222</v>
      </c>
      <c r="D170" s="239" t="s">
        <v>377</v>
      </c>
      <c r="E170" s="240" t="s">
        <v>396</v>
      </c>
      <c r="F170" s="241" t="s">
        <v>397</v>
      </c>
      <c r="G170" s="242" t="s">
        <v>179</v>
      </c>
      <c r="H170" s="243">
        <v>32</v>
      </c>
      <c r="I170" s="244"/>
      <c r="J170" s="245">
        <f>ROUND(I170*H170,2)</f>
        <v>0</v>
      </c>
      <c r="K170" s="241" t="s">
        <v>1</v>
      </c>
      <c r="L170" s="39"/>
      <c r="M170" s="246" t="s">
        <v>1</v>
      </c>
      <c r="N170" s="247" t="s">
        <v>40</v>
      </c>
      <c r="O170" s="71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6" t="s">
        <v>181</v>
      </c>
      <c r="AT170" s="196" t="s">
        <v>377</v>
      </c>
      <c r="AU170" s="196" t="s">
        <v>82</v>
      </c>
      <c r="AY170" s="17" t="s">
        <v>175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7" t="s">
        <v>82</v>
      </c>
      <c r="BK170" s="197">
        <f>ROUND(I170*H170,2)</f>
        <v>0</v>
      </c>
      <c r="BL170" s="17" t="s">
        <v>181</v>
      </c>
      <c r="BM170" s="196" t="s">
        <v>328</v>
      </c>
    </row>
    <row r="171" spans="1:65" s="2" customFormat="1" ht="33" customHeight="1">
      <c r="A171" s="34"/>
      <c r="B171" s="35"/>
      <c r="C171" s="239" t="s">
        <v>7</v>
      </c>
      <c r="D171" s="239" t="s">
        <v>377</v>
      </c>
      <c r="E171" s="240" t="s">
        <v>420</v>
      </c>
      <c r="F171" s="241" t="s">
        <v>421</v>
      </c>
      <c r="G171" s="242" t="s">
        <v>179</v>
      </c>
      <c r="H171" s="243">
        <v>32</v>
      </c>
      <c r="I171" s="244"/>
      <c r="J171" s="245">
        <f>ROUND(I171*H171,2)</f>
        <v>0</v>
      </c>
      <c r="K171" s="241" t="s">
        <v>1</v>
      </c>
      <c r="L171" s="39"/>
      <c r="M171" s="246" t="s">
        <v>1</v>
      </c>
      <c r="N171" s="247" t="s">
        <v>40</v>
      </c>
      <c r="O171" s="71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6" t="s">
        <v>181</v>
      </c>
      <c r="AT171" s="196" t="s">
        <v>377</v>
      </c>
      <c r="AU171" s="196" t="s">
        <v>82</v>
      </c>
      <c r="AY171" s="17" t="s">
        <v>175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7" t="s">
        <v>82</v>
      </c>
      <c r="BK171" s="197">
        <f>ROUND(I171*H171,2)</f>
        <v>0</v>
      </c>
      <c r="BL171" s="17" t="s">
        <v>181</v>
      </c>
      <c r="BM171" s="196" t="s">
        <v>332</v>
      </c>
    </row>
    <row r="172" spans="1:65" s="2" customFormat="1" ht="24.2" customHeight="1">
      <c r="A172" s="34"/>
      <c r="B172" s="35"/>
      <c r="C172" s="239" t="s">
        <v>227</v>
      </c>
      <c r="D172" s="239" t="s">
        <v>377</v>
      </c>
      <c r="E172" s="240" t="s">
        <v>405</v>
      </c>
      <c r="F172" s="241" t="s">
        <v>406</v>
      </c>
      <c r="G172" s="242" t="s">
        <v>402</v>
      </c>
      <c r="H172" s="243">
        <v>6.4000000000000005E-4</v>
      </c>
      <c r="I172" s="244"/>
      <c r="J172" s="245">
        <f>ROUND(I172*H172,2)</f>
        <v>0</v>
      </c>
      <c r="K172" s="241" t="s">
        <v>1</v>
      </c>
      <c r="L172" s="39"/>
      <c r="M172" s="246" t="s">
        <v>1</v>
      </c>
      <c r="N172" s="247" t="s">
        <v>40</v>
      </c>
      <c r="O172" s="71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6" t="s">
        <v>181</v>
      </c>
      <c r="AT172" s="196" t="s">
        <v>377</v>
      </c>
      <c r="AU172" s="196" t="s">
        <v>82</v>
      </c>
      <c r="AY172" s="17" t="s">
        <v>175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7" t="s">
        <v>82</v>
      </c>
      <c r="BK172" s="197">
        <f>ROUND(I172*H172,2)</f>
        <v>0</v>
      </c>
      <c r="BL172" s="17" t="s">
        <v>181</v>
      </c>
      <c r="BM172" s="196" t="s">
        <v>336</v>
      </c>
    </row>
    <row r="173" spans="1:65" s="13" customFormat="1" ht="11.25">
      <c r="B173" s="213"/>
      <c r="C173" s="214"/>
      <c r="D173" s="200" t="s">
        <v>182</v>
      </c>
      <c r="E173" s="215" t="s">
        <v>1</v>
      </c>
      <c r="F173" s="216" t="s">
        <v>403</v>
      </c>
      <c r="G173" s="214"/>
      <c r="H173" s="215" t="s">
        <v>1</v>
      </c>
      <c r="I173" s="217"/>
      <c r="J173" s="214"/>
      <c r="K173" s="214"/>
      <c r="L173" s="218"/>
      <c r="M173" s="219"/>
      <c r="N173" s="220"/>
      <c r="O173" s="220"/>
      <c r="P173" s="220"/>
      <c r="Q173" s="220"/>
      <c r="R173" s="220"/>
      <c r="S173" s="220"/>
      <c r="T173" s="221"/>
      <c r="AT173" s="222" t="s">
        <v>182</v>
      </c>
      <c r="AU173" s="222" t="s">
        <v>82</v>
      </c>
      <c r="AV173" s="13" t="s">
        <v>82</v>
      </c>
      <c r="AW173" s="13" t="s">
        <v>31</v>
      </c>
      <c r="AX173" s="13" t="s">
        <v>75</v>
      </c>
      <c r="AY173" s="222" t="s">
        <v>175</v>
      </c>
    </row>
    <row r="174" spans="1:65" s="12" customFormat="1" ht="11.25">
      <c r="B174" s="198"/>
      <c r="C174" s="199"/>
      <c r="D174" s="200" t="s">
        <v>182</v>
      </c>
      <c r="E174" s="201" t="s">
        <v>1</v>
      </c>
      <c r="F174" s="202" t="s">
        <v>422</v>
      </c>
      <c r="G174" s="199"/>
      <c r="H174" s="203">
        <v>6.4000000000000005E-4</v>
      </c>
      <c r="I174" s="204"/>
      <c r="J174" s="199"/>
      <c r="K174" s="199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182</v>
      </c>
      <c r="AU174" s="209" t="s">
        <v>82</v>
      </c>
      <c r="AV174" s="12" t="s">
        <v>84</v>
      </c>
      <c r="AW174" s="12" t="s">
        <v>31</v>
      </c>
      <c r="AX174" s="12" t="s">
        <v>75</v>
      </c>
      <c r="AY174" s="209" t="s">
        <v>175</v>
      </c>
    </row>
    <row r="175" spans="1:65" s="14" customFormat="1" ht="11.25">
      <c r="B175" s="223"/>
      <c r="C175" s="224"/>
      <c r="D175" s="200" t="s">
        <v>182</v>
      </c>
      <c r="E175" s="225" t="s">
        <v>1</v>
      </c>
      <c r="F175" s="226" t="s">
        <v>253</v>
      </c>
      <c r="G175" s="224"/>
      <c r="H175" s="227">
        <v>6.4000000000000005E-4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AT175" s="233" t="s">
        <v>182</v>
      </c>
      <c r="AU175" s="233" t="s">
        <v>82</v>
      </c>
      <c r="AV175" s="14" t="s">
        <v>181</v>
      </c>
      <c r="AW175" s="14" t="s">
        <v>31</v>
      </c>
      <c r="AX175" s="14" t="s">
        <v>82</v>
      </c>
      <c r="AY175" s="233" t="s">
        <v>175</v>
      </c>
    </row>
    <row r="176" spans="1:65" s="2" customFormat="1" ht="24.2" customHeight="1">
      <c r="A176" s="34"/>
      <c r="B176" s="35"/>
      <c r="C176" s="239" t="s">
        <v>339</v>
      </c>
      <c r="D176" s="239" t="s">
        <v>377</v>
      </c>
      <c r="E176" s="240" t="s">
        <v>400</v>
      </c>
      <c r="F176" s="241" t="s">
        <v>401</v>
      </c>
      <c r="G176" s="242" t="s">
        <v>402</v>
      </c>
      <c r="H176" s="243">
        <v>3.2000000000000002E-3</v>
      </c>
      <c r="I176" s="244"/>
      <c r="J176" s="245">
        <f>ROUND(I176*H176,2)</f>
        <v>0</v>
      </c>
      <c r="K176" s="241" t="s">
        <v>1</v>
      </c>
      <c r="L176" s="39"/>
      <c r="M176" s="246" t="s">
        <v>1</v>
      </c>
      <c r="N176" s="247" t="s">
        <v>40</v>
      </c>
      <c r="O176" s="71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6" t="s">
        <v>181</v>
      </c>
      <c r="AT176" s="196" t="s">
        <v>377</v>
      </c>
      <c r="AU176" s="196" t="s">
        <v>82</v>
      </c>
      <c r="AY176" s="17" t="s">
        <v>175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7" t="s">
        <v>82</v>
      </c>
      <c r="BK176" s="197">
        <f>ROUND(I176*H176,2)</f>
        <v>0</v>
      </c>
      <c r="BL176" s="17" t="s">
        <v>181</v>
      </c>
      <c r="BM176" s="196" t="s">
        <v>342</v>
      </c>
    </row>
    <row r="177" spans="1:65" s="13" customFormat="1" ht="11.25">
      <c r="B177" s="213"/>
      <c r="C177" s="214"/>
      <c r="D177" s="200" t="s">
        <v>182</v>
      </c>
      <c r="E177" s="215" t="s">
        <v>1</v>
      </c>
      <c r="F177" s="216" t="s">
        <v>403</v>
      </c>
      <c r="G177" s="214"/>
      <c r="H177" s="215" t="s">
        <v>1</v>
      </c>
      <c r="I177" s="217"/>
      <c r="J177" s="214"/>
      <c r="K177" s="214"/>
      <c r="L177" s="218"/>
      <c r="M177" s="219"/>
      <c r="N177" s="220"/>
      <c r="O177" s="220"/>
      <c r="P177" s="220"/>
      <c r="Q177" s="220"/>
      <c r="R177" s="220"/>
      <c r="S177" s="220"/>
      <c r="T177" s="221"/>
      <c r="AT177" s="222" t="s">
        <v>182</v>
      </c>
      <c r="AU177" s="222" t="s">
        <v>82</v>
      </c>
      <c r="AV177" s="13" t="s">
        <v>82</v>
      </c>
      <c r="AW177" s="13" t="s">
        <v>31</v>
      </c>
      <c r="AX177" s="13" t="s">
        <v>75</v>
      </c>
      <c r="AY177" s="222" t="s">
        <v>175</v>
      </c>
    </row>
    <row r="178" spans="1:65" s="12" customFormat="1" ht="11.25">
      <c r="B178" s="198"/>
      <c r="C178" s="199"/>
      <c r="D178" s="200" t="s">
        <v>182</v>
      </c>
      <c r="E178" s="201" t="s">
        <v>1</v>
      </c>
      <c r="F178" s="202" t="s">
        <v>423</v>
      </c>
      <c r="G178" s="199"/>
      <c r="H178" s="203">
        <v>3.2000000000000002E-3</v>
      </c>
      <c r="I178" s="204"/>
      <c r="J178" s="199"/>
      <c r="K178" s="199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182</v>
      </c>
      <c r="AU178" s="209" t="s">
        <v>82</v>
      </c>
      <c r="AV178" s="12" t="s">
        <v>84</v>
      </c>
      <c r="AW178" s="12" t="s">
        <v>31</v>
      </c>
      <c r="AX178" s="12" t="s">
        <v>75</v>
      </c>
      <c r="AY178" s="209" t="s">
        <v>175</v>
      </c>
    </row>
    <row r="179" spans="1:65" s="14" customFormat="1" ht="11.25">
      <c r="B179" s="223"/>
      <c r="C179" s="224"/>
      <c r="D179" s="200" t="s">
        <v>182</v>
      </c>
      <c r="E179" s="225" t="s">
        <v>1</v>
      </c>
      <c r="F179" s="226" t="s">
        <v>253</v>
      </c>
      <c r="G179" s="224"/>
      <c r="H179" s="227">
        <v>3.2000000000000002E-3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AT179" s="233" t="s">
        <v>182</v>
      </c>
      <c r="AU179" s="233" t="s">
        <v>82</v>
      </c>
      <c r="AV179" s="14" t="s">
        <v>181</v>
      </c>
      <c r="AW179" s="14" t="s">
        <v>31</v>
      </c>
      <c r="AX179" s="14" t="s">
        <v>82</v>
      </c>
      <c r="AY179" s="233" t="s">
        <v>175</v>
      </c>
    </row>
    <row r="180" spans="1:65" s="2" customFormat="1" ht="33" customHeight="1">
      <c r="A180" s="34"/>
      <c r="B180" s="35"/>
      <c r="C180" s="239" t="s">
        <v>231</v>
      </c>
      <c r="D180" s="239" t="s">
        <v>377</v>
      </c>
      <c r="E180" s="240" t="s">
        <v>408</v>
      </c>
      <c r="F180" s="241" t="s">
        <v>409</v>
      </c>
      <c r="G180" s="242" t="s">
        <v>179</v>
      </c>
      <c r="H180" s="243">
        <v>32</v>
      </c>
      <c r="I180" s="244"/>
      <c r="J180" s="245">
        <f>ROUND(I180*H180,2)</f>
        <v>0</v>
      </c>
      <c r="K180" s="241" t="s">
        <v>1</v>
      </c>
      <c r="L180" s="39"/>
      <c r="M180" s="246" t="s">
        <v>1</v>
      </c>
      <c r="N180" s="247" t="s">
        <v>40</v>
      </c>
      <c r="O180" s="71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6" t="s">
        <v>181</v>
      </c>
      <c r="AT180" s="196" t="s">
        <v>377</v>
      </c>
      <c r="AU180" s="196" t="s">
        <v>82</v>
      </c>
      <c r="AY180" s="17" t="s">
        <v>175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7" t="s">
        <v>82</v>
      </c>
      <c r="BK180" s="197">
        <f>ROUND(I180*H180,2)</f>
        <v>0</v>
      </c>
      <c r="BL180" s="17" t="s">
        <v>181</v>
      </c>
      <c r="BM180" s="196" t="s">
        <v>348</v>
      </c>
    </row>
    <row r="181" spans="1:65" s="2" customFormat="1" ht="16.5" customHeight="1">
      <c r="A181" s="34"/>
      <c r="B181" s="35"/>
      <c r="C181" s="239" t="s">
        <v>349</v>
      </c>
      <c r="D181" s="239" t="s">
        <v>377</v>
      </c>
      <c r="E181" s="240" t="s">
        <v>412</v>
      </c>
      <c r="F181" s="241" t="s">
        <v>413</v>
      </c>
      <c r="G181" s="242" t="s">
        <v>179</v>
      </c>
      <c r="H181" s="243">
        <v>32</v>
      </c>
      <c r="I181" s="244"/>
      <c r="J181" s="245">
        <f>ROUND(I181*H181,2)</f>
        <v>0</v>
      </c>
      <c r="K181" s="241" t="s">
        <v>1</v>
      </c>
      <c r="L181" s="39"/>
      <c r="M181" s="246" t="s">
        <v>1</v>
      </c>
      <c r="N181" s="247" t="s">
        <v>40</v>
      </c>
      <c r="O181" s="71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6" t="s">
        <v>181</v>
      </c>
      <c r="AT181" s="196" t="s">
        <v>377</v>
      </c>
      <c r="AU181" s="196" t="s">
        <v>82</v>
      </c>
      <c r="AY181" s="17" t="s">
        <v>175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7" t="s">
        <v>82</v>
      </c>
      <c r="BK181" s="197">
        <f>ROUND(I181*H181,2)</f>
        <v>0</v>
      </c>
      <c r="BL181" s="17" t="s">
        <v>181</v>
      </c>
      <c r="BM181" s="196" t="s">
        <v>352</v>
      </c>
    </row>
    <row r="182" spans="1:65" s="2" customFormat="1" ht="24.2" customHeight="1">
      <c r="A182" s="34"/>
      <c r="B182" s="35"/>
      <c r="C182" s="239" t="s">
        <v>236</v>
      </c>
      <c r="D182" s="239" t="s">
        <v>377</v>
      </c>
      <c r="E182" s="240" t="s">
        <v>424</v>
      </c>
      <c r="F182" s="241" t="s">
        <v>425</v>
      </c>
      <c r="G182" s="242" t="s">
        <v>179</v>
      </c>
      <c r="H182" s="243">
        <v>5</v>
      </c>
      <c r="I182" s="244"/>
      <c r="J182" s="245">
        <f>ROUND(I182*H182,2)</f>
        <v>0</v>
      </c>
      <c r="K182" s="241" t="s">
        <v>1</v>
      </c>
      <c r="L182" s="39"/>
      <c r="M182" s="246" t="s">
        <v>1</v>
      </c>
      <c r="N182" s="247" t="s">
        <v>40</v>
      </c>
      <c r="O182" s="71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6" t="s">
        <v>181</v>
      </c>
      <c r="AT182" s="196" t="s">
        <v>377</v>
      </c>
      <c r="AU182" s="196" t="s">
        <v>82</v>
      </c>
      <c r="AY182" s="17" t="s">
        <v>175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7" t="s">
        <v>82</v>
      </c>
      <c r="BK182" s="197">
        <f>ROUND(I182*H182,2)</f>
        <v>0</v>
      </c>
      <c r="BL182" s="17" t="s">
        <v>181</v>
      </c>
      <c r="BM182" s="196" t="s">
        <v>355</v>
      </c>
    </row>
    <row r="183" spans="1:65" s="2" customFormat="1" ht="33" customHeight="1">
      <c r="A183" s="34"/>
      <c r="B183" s="35"/>
      <c r="C183" s="239" t="s">
        <v>356</v>
      </c>
      <c r="D183" s="239" t="s">
        <v>377</v>
      </c>
      <c r="E183" s="240" t="s">
        <v>426</v>
      </c>
      <c r="F183" s="241" t="s">
        <v>427</v>
      </c>
      <c r="G183" s="242" t="s">
        <v>428</v>
      </c>
      <c r="H183" s="243">
        <v>0.05</v>
      </c>
      <c r="I183" s="244"/>
      <c r="J183" s="245">
        <f>ROUND(I183*H183,2)</f>
        <v>0</v>
      </c>
      <c r="K183" s="241" t="s">
        <v>1</v>
      </c>
      <c r="L183" s="39"/>
      <c r="M183" s="246" t="s">
        <v>1</v>
      </c>
      <c r="N183" s="247" t="s">
        <v>40</v>
      </c>
      <c r="O183" s="71"/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6" t="s">
        <v>181</v>
      </c>
      <c r="AT183" s="196" t="s">
        <v>377</v>
      </c>
      <c r="AU183" s="196" t="s">
        <v>82</v>
      </c>
      <c r="AY183" s="17" t="s">
        <v>175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7" t="s">
        <v>82</v>
      </c>
      <c r="BK183" s="197">
        <f>ROUND(I183*H183,2)</f>
        <v>0</v>
      </c>
      <c r="BL183" s="17" t="s">
        <v>181</v>
      </c>
      <c r="BM183" s="196" t="s">
        <v>359</v>
      </c>
    </row>
    <row r="184" spans="1:65" s="13" customFormat="1" ht="11.25">
      <c r="B184" s="213"/>
      <c r="C184" s="214"/>
      <c r="D184" s="200" t="s">
        <v>182</v>
      </c>
      <c r="E184" s="215" t="s">
        <v>1</v>
      </c>
      <c r="F184" s="216" t="s">
        <v>429</v>
      </c>
      <c r="G184" s="214"/>
      <c r="H184" s="215" t="s">
        <v>1</v>
      </c>
      <c r="I184" s="217"/>
      <c r="J184" s="214"/>
      <c r="K184" s="214"/>
      <c r="L184" s="218"/>
      <c r="M184" s="219"/>
      <c r="N184" s="220"/>
      <c r="O184" s="220"/>
      <c r="P184" s="220"/>
      <c r="Q184" s="220"/>
      <c r="R184" s="220"/>
      <c r="S184" s="220"/>
      <c r="T184" s="221"/>
      <c r="AT184" s="222" t="s">
        <v>182</v>
      </c>
      <c r="AU184" s="222" t="s">
        <v>82</v>
      </c>
      <c r="AV184" s="13" t="s">
        <v>82</v>
      </c>
      <c r="AW184" s="13" t="s">
        <v>31</v>
      </c>
      <c r="AX184" s="13" t="s">
        <v>75</v>
      </c>
      <c r="AY184" s="222" t="s">
        <v>175</v>
      </c>
    </row>
    <row r="185" spans="1:65" s="12" customFormat="1" ht="11.25">
      <c r="B185" s="198"/>
      <c r="C185" s="199"/>
      <c r="D185" s="200" t="s">
        <v>182</v>
      </c>
      <c r="E185" s="201" t="s">
        <v>1</v>
      </c>
      <c r="F185" s="202" t="s">
        <v>430</v>
      </c>
      <c r="G185" s="199"/>
      <c r="H185" s="203">
        <v>0.05</v>
      </c>
      <c r="I185" s="204"/>
      <c r="J185" s="199"/>
      <c r="K185" s="199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182</v>
      </c>
      <c r="AU185" s="209" t="s">
        <v>82</v>
      </c>
      <c r="AV185" s="12" t="s">
        <v>84</v>
      </c>
      <c r="AW185" s="12" t="s">
        <v>31</v>
      </c>
      <c r="AX185" s="12" t="s">
        <v>75</v>
      </c>
      <c r="AY185" s="209" t="s">
        <v>175</v>
      </c>
    </row>
    <row r="186" spans="1:65" s="14" customFormat="1" ht="11.25">
      <c r="B186" s="223"/>
      <c r="C186" s="224"/>
      <c r="D186" s="200" t="s">
        <v>182</v>
      </c>
      <c r="E186" s="225" t="s">
        <v>1</v>
      </c>
      <c r="F186" s="226" t="s">
        <v>253</v>
      </c>
      <c r="G186" s="224"/>
      <c r="H186" s="227">
        <v>0.05</v>
      </c>
      <c r="I186" s="228"/>
      <c r="J186" s="224"/>
      <c r="K186" s="224"/>
      <c r="L186" s="229"/>
      <c r="M186" s="230"/>
      <c r="N186" s="231"/>
      <c r="O186" s="231"/>
      <c r="P186" s="231"/>
      <c r="Q186" s="231"/>
      <c r="R186" s="231"/>
      <c r="S186" s="231"/>
      <c r="T186" s="232"/>
      <c r="AT186" s="233" t="s">
        <v>182</v>
      </c>
      <c r="AU186" s="233" t="s">
        <v>82</v>
      </c>
      <c r="AV186" s="14" t="s">
        <v>181</v>
      </c>
      <c r="AW186" s="14" t="s">
        <v>31</v>
      </c>
      <c r="AX186" s="14" t="s">
        <v>82</v>
      </c>
      <c r="AY186" s="233" t="s">
        <v>175</v>
      </c>
    </row>
    <row r="187" spans="1:65" s="2" customFormat="1" ht="24.2" customHeight="1">
      <c r="A187" s="34"/>
      <c r="B187" s="35"/>
      <c r="C187" s="239" t="s">
        <v>299</v>
      </c>
      <c r="D187" s="239" t="s">
        <v>377</v>
      </c>
      <c r="E187" s="240" t="s">
        <v>431</v>
      </c>
      <c r="F187" s="241" t="s">
        <v>432</v>
      </c>
      <c r="G187" s="242" t="s">
        <v>283</v>
      </c>
      <c r="H187" s="243">
        <v>5</v>
      </c>
      <c r="I187" s="244"/>
      <c r="J187" s="245">
        <f>ROUND(I187*H187,2)</f>
        <v>0</v>
      </c>
      <c r="K187" s="241" t="s">
        <v>1</v>
      </c>
      <c r="L187" s="39"/>
      <c r="M187" s="246" t="s">
        <v>1</v>
      </c>
      <c r="N187" s="247" t="s">
        <v>40</v>
      </c>
      <c r="O187" s="71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6" t="s">
        <v>181</v>
      </c>
      <c r="AT187" s="196" t="s">
        <v>377</v>
      </c>
      <c r="AU187" s="196" t="s">
        <v>82</v>
      </c>
      <c r="AY187" s="17" t="s">
        <v>175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7" t="s">
        <v>82</v>
      </c>
      <c r="BK187" s="197">
        <f>ROUND(I187*H187,2)</f>
        <v>0</v>
      </c>
      <c r="BL187" s="17" t="s">
        <v>181</v>
      </c>
      <c r="BM187" s="196" t="s">
        <v>363</v>
      </c>
    </row>
    <row r="188" spans="1:65" s="2" customFormat="1" ht="16.5" customHeight="1">
      <c r="A188" s="34"/>
      <c r="B188" s="35"/>
      <c r="C188" s="239" t="s">
        <v>366</v>
      </c>
      <c r="D188" s="239" t="s">
        <v>377</v>
      </c>
      <c r="E188" s="240" t="s">
        <v>414</v>
      </c>
      <c r="F188" s="241" t="s">
        <v>415</v>
      </c>
      <c r="G188" s="242" t="s">
        <v>315</v>
      </c>
      <c r="H188" s="243">
        <v>3.2</v>
      </c>
      <c r="I188" s="244"/>
      <c r="J188" s="245">
        <f>ROUND(I188*H188,2)</f>
        <v>0</v>
      </c>
      <c r="K188" s="241" t="s">
        <v>1</v>
      </c>
      <c r="L188" s="39"/>
      <c r="M188" s="246" t="s">
        <v>1</v>
      </c>
      <c r="N188" s="247" t="s">
        <v>40</v>
      </c>
      <c r="O188" s="71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6" t="s">
        <v>181</v>
      </c>
      <c r="AT188" s="196" t="s">
        <v>377</v>
      </c>
      <c r="AU188" s="196" t="s">
        <v>82</v>
      </c>
      <c r="AY188" s="17" t="s">
        <v>175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7" t="s">
        <v>82</v>
      </c>
      <c r="BK188" s="197">
        <f>ROUND(I188*H188,2)</f>
        <v>0</v>
      </c>
      <c r="BL188" s="17" t="s">
        <v>181</v>
      </c>
      <c r="BM188" s="196" t="s">
        <v>369</v>
      </c>
    </row>
    <row r="189" spans="1:65" s="13" customFormat="1" ht="11.25">
      <c r="B189" s="213"/>
      <c r="C189" s="214"/>
      <c r="D189" s="200" t="s">
        <v>182</v>
      </c>
      <c r="E189" s="215" t="s">
        <v>1</v>
      </c>
      <c r="F189" s="216" t="s">
        <v>416</v>
      </c>
      <c r="G189" s="214"/>
      <c r="H189" s="215" t="s">
        <v>1</v>
      </c>
      <c r="I189" s="217"/>
      <c r="J189" s="214"/>
      <c r="K189" s="214"/>
      <c r="L189" s="218"/>
      <c r="M189" s="219"/>
      <c r="N189" s="220"/>
      <c r="O189" s="220"/>
      <c r="P189" s="220"/>
      <c r="Q189" s="220"/>
      <c r="R189" s="220"/>
      <c r="S189" s="220"/>
      <c r="T189" s="221"/>
      <c r="AT189" s="222" t="s">
        <v>182</v>
      </c>
      <c r="AU189" s="222" t="s">
        <v>82</v>
      </c>
      <c r="AV189" s="13" t="s">
        <v>82</v>
      </c>
      <c r="AW189" s="13" t="s">
        <v>31</v>
      </c>
      <c r="AX189" s="13" t="s">
        <v>75</v>
      </c>
      <c r="AY189" s="222" t="s">
        <v>175</v>
      </c>
    </row>
    <row r="190" spans="1:65" s="12" customFormat="1" ht="11.25">
      <c r="B190" s="198"/>
      <c r="C190" s="199"/>
      <c r="D190" s="200" t="s">
        <v>182</v>
      </c>
      <c r="E190" s="201" t="s">
        <v>1</v>
      </c>
      <c r="F190" s="202" t="s">
        <v>433</v>
      </c>
      <c r="G190" s="199"/>
      <c r="H190" s="203">
        <v>3.2</v>
      </c>
      <c r="I190" s="204"/>
      <c r="J190" s="199"/>
      <c r="K190" s="199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182</v>
      </c>
      <c r="AU190" s="209" t="s">
        <v>82</v>
      </c>
      <c r="AV190" s="12" t="s">
        <v>84</v>
      </c>
      <c r="AW190" s="12" t="s">
        <v>31</v>
      </c>
      <c r="AX190" s="12" t="s">
        <v>75</v>
      </c>
      <c r="AY190" s="209" t="s">
        <v>175</v>
      </c>
    </row>
    <row r="191" spans="1:65" s="14" customFormat="1" ht="11.25">
      <c r="B191" s="223"/>
      <c r="C191" s="224"/>
      <c r="D191" s="200" t="s">
        <v>182</v>
      </c>
      <c r="E191" s="225" t="s">
        <v>1</v>
      </c>
      <c r="F191" s="226" t="s">
        <v>253</v>
      </c>
      <c r="G191" s="224"/>
      <c r="H191" s="227">
        <v>3.2</v>
      </c>
      <c r="I191" s="228"/>
      <c r="J191" s="224"/>
      <c r="K191" s="224"/>
      <c r="L191" s="229"/>
      <c r="M191" s="230"/>
      <c r="N191" s="231"/>
      <c r="O191" s="231"/>
      <c r="P191" s="231"/>
      <c r="Q191" s="231"/>
      <c r="R191" s="231"/>
      <c r="S191" s="231"/>
      <c r="T191" s="232"/>
      <c r="AT191" s="233" t="s">
        <v>182</v>
      </c>
      <c r="AU191" s="233" t="s">
        <v>82</v>
      </c>
      <c r="AV191" s="14" t="s">
        <v>181</v>
      </c>
      <c r="AW191" s="14" t="s">
        <v>31</v>
      </c>
      <c r="AX191" s="14" t="s">
        <v>82</v>
      </c>
      <c r="AY191" s="233" t="s">
        <v>175</v>
      </c>
    </row>
    <row r="192" spans="1:65" s="2" customFormat="1" ht="21.75" customHeight="1">
      <c r="A192" s="34"/>
      <c r="B192" s="35"/>
      <c r="C192" s="239" t="s">
        <v>301</v>
      </c>
      <c r="D192" s="239" t="s">
        <v>377</v>
      </c>
      <c r="E192" s="240" t="s">
        <v>418</v>
      </c>
      <c r="F192" s="241" t="s">
        <v>419</v>
      </c>
      <c r="G192" s="242" t="s">
        <v>315</v>
      </c>
      <c r="H192" s="243">
        <v>3.2</v>
      </c>
      <c r="I192" s="244"/>
      <c r="J192" s="245">
        <f>ROUND(I192*H192,2)</f>
        <v>0</v>
      </c>
      <c r="K192" s="241" t="s">
        <v>1</v>
      </c>
      <c r="L192" s="39"/>
      <c r="M192" s="246" t="s">
        <v>1</v>
      </c>
      <c r="N192" s="247" t="s">
        <v>40</v>
      </c>
      <c r="O192" s="71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6" t="s">
        <v>181</v>
      </c>
      <c r="AT192" s="196" t="s">
        <v>377</v>
      </c>
      <c r="AU192" s="196" t="s">
        <v>82</v>
      </c>
      <c r="AY192" s="17" t="s">
        <v>175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7" t="s">
        <v>82</v>
      </c>
      <c r="BK192" s="197">
        <f>ROUND(I192*H192,2)</f>
        <v>0</v>
      </c>
      <c r="BL192" s="17" t="s">
        <v>181</v>
      </c>
      <c r="BM192" s="196" t="s">
        <v>374</v>
      </c>
    </row>
    <row r="193" spans="1:65" s="11" customFormat="1" ht="25.9" customHeight="1">
      <c r="B193" s="170"/>
      <c r="C193" s="171"/>
      <c r="D193" s="172" t="s">
        <v>74</v>
      </c>
      <c r="E193" s="173" t="s">
        <v>324</v>
      </c>
      <c r="F193" s="173" t="s">
        <v>325</v>
      </c>
      <c r="G193" s="171"/>
      <c r="H193" s="171"/>
      <c r="I193" s="174"/>
      <c r="J193" s="175">
        <f>BK193</f>
        <v>0</v>
      </c>
      <c r="K193" s="171"/>
      <c r="L193" s="176"/>
      <c r="M193" s="177"/>
      <c r="N193" s="178"/>
      <c r="O193" s="178"/>
      <c r="P193" s="179">
        <f>SUM(P194:P210)</f>
        <v>0</v>
      </c>
      <c r="Q193" s="178"/>
      <c r="R193" s="179">
        <f>SUM(R194:R210)</f>
        <v>0</v>
      </c>
      <c r="S193" s="178"/>
      <c r="T193" s="180">
        <f>SUM(T194:T210)</f>
        <v>0</v>
      </c>
      <c r="AR193" s="181" t="s">
        <v>82</v>
      </c>
      <c r="AT193" s="182" t="s">
        <v>74</v>
      </c>
      <c r="AU193" s="182" t="s">
        <v>75</v>
      </c>
      <c r="AY193" s="181" t="s">
        <v>175</v>
      </c>
      <c r="BK193" s="183">
        <f>SUM(BK194:BK210)</f>
        <v>0</v>
      </c>
    </row>
    <row r="194" spans="1:65" s="2" customFormat="1" ht="16.5" customHeight="1">
      <c r="A194" s="34"/>
      <c r="B194" s="35"/>
      <c r="C194" s="239" t="s">
        <v>434</v>
      </c>
      <c r="D194" s="239" t="s">
        <v>377</v>
      </c>
      <c r="E194" s="240" t="s">
        <v>435</v>
      </c>
      <c r="F194" s="241" t="s">
        <v>436</v>
      </c>
      <c r="G194" s="242" t="s">
        <v>179</v>
      </c>
      <c r="H194" s="243">
        <v>351</v>
      </c>
      <c r="I194" s="244"/>
      <c r="J194" s="245">
        <f>ROUND(I194*H194,2)</f>
        <v>0</v>
      </c>
      <c r="K194" s="241" t="s">
        <v>1</v>
      </c>
      <c r="L194" s="39"/>
      <c r="M194" s="246" t="s">
        <v>1</v>
      </c>
      <c r="N194" s="247" t="s">
        <v>40</v>
      </c>
      <c r="O194" s="71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6" t="s">
        <v>181</v>
      </c>
      <c r="AT194" s="196" t="s">
        <v>377</v>
      </c>
      <c r="AU194" s="196" t="s">
        <v>82</v>
      </c>
      <c r="AY194" s="17" t="s">
        <v>175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7" t="s">
        <v>82</v>
      </c>
      <c r="BK194" s="197">
        <f>ROUND(I194*H194,2)</f>
        <v>0</v>
      </c>
      <c r="BL194" s="17" t="s">
        <v>181</v>
      </c>
      <c r="BM194" s="196" t="s">
        <v>437</v>
      </c>
    </row>
    <row r="195" spans="1:65" s="2" customFormat="1" ht="33" customHeight="1">
      <c r="A195" s="34"/>
      <c r="B195" s="35"/>
      <c r="C195" s="239" t="s">
        <v>305</v>
      </c>
      <c r="D195" s="239" t="s">
        <v>377</v>
      </c>
      <c r="E195" s="240" t="s">
        <v>438</v>
      </c>
      <c r="F195" s="241" t="s">
        <v>439</v>
      </c>
      <c r="G195" s="242" t="s">
        <v>179</v>
      </c>
      <c r="H195" s="243">
        <v>351</v>
      </c>
      <c r="I195" s="244"/>
      <c r="J195" s="245">
        <f>ROUND(I195*H195,2)</f>
        <v>0</v>
      </c>
      <c r="K195" s="241" t="s">
        <v>1</v>
      </c>
      <c r="L195" s="39"/>
      <c r="M195" s="246" t="s">
        <v>1</v>
      </c>
      <c r="N195" s="247" t="s">
        <v>40</v>
      </c>
      <c r="O195" s="71"/>
      <c r="P195" s="194">
        <f>O195*H195</f>
        <v>0</v>
      </c>
      <c r="Q195" s="194">
        <v>0</v>
      </c>
      <c r="R195" s="194">
        <f>Q195*H195</f>
        <v>0</v>
      </c>
      <c r="S195" s="194">
        <v>0</v>
      </c>
      <c r="T195" s="19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6" t="s">
        <v>181</v>
      </c>
      <c r="AT195" s="196" t="s">
        <v>377</v>
      </c>
      <c r="AU195" s="196" t="s">
        <v>82</v>
      </c>
      <c r="AY195" s="17" t="s">
        <v>175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7" t="s">
        <v>82</v>
      </c>
      <c r="BK195" s="197">
        <f>ROUND(I195*H195,2)</f>
        <v>0</v>
      </c>
      <c r="BL195" s="17" t="s">
        <v>181</v>
      </c>
      <c r="BM195" s="196" t="s">
        <v>440</v>
      </c>
    </row>
    <row r="196" spans="1:65" s="2" customFormat="1" ht="33" customHeight="1">
      <c r="A196" s="34"/>
      <c r="B196" s="35"/>
      <c r="C196" s="239" t="s">
        <v>441</v>
      </c>
      <c r="D196" s="239" t="s">
        <v>377</v>
      </c>
      <c r="E196" s="240" t="s">
        <v>442</v>
      </c>
      <c r="F196" s="241" t="s">
        <v>443</v>
      </c>
      <c r="G196" s="242" t="s">
        <v>179</v>
      </c>
      <c r="H196" s="243">
        <v>351</v>
      </c>
      <c r="I196" s="244"/>
      <c r="J196" s="245">
        <f>ROUND(I196*H196,2)</f>
        <v>0</v>
      </c>
      <c r="K196" s="241" t="s">
        <v>1</v>
      </c>
      <c r="L196" s="39"/>
      <c r="M196" s="246" t="s">
        <v>1</v>
      </c>
      <c r="N196" s="247" t="s">
        <v>40</v>
      </c>
      <c r="O196" s="71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6" t="s">
        <v>181</v>
      </c>
      <c r="AT196" s="196" t="s">
        <v>377</v>
      </c>
      <c r="AU196" s="196" t="s">
        <v>82</v>
      </c>
      <c r="AY196" s="17" t="s">
        <v>175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7" t="s">
        <v>82</v>
      </c>
      <c r="BK196" s="197">
        <f>ROUND(I196*H196,2)</f>
        <v>0</v>
      </c>
      <c r="BL196" s="17" t="s">
        <v>181</v>
      </c>
      <c r="BM196" s="196" t="s">
        <v>444</v>
      </c>
    </row>
    <row r="197" spans="1:65" s="2" customFormat="1" ht="24.2" customHeight="1">
      <c r="A197" s="34"/>
      <c r="B197" s="35"/>
      <c r="C197" s="239" t="s">
        <v>311</v>
      </c>
      <c r="D197" s="239" t="s">
        <v>377</v>
      </c>
      <c r="E197" s="240" t="s">
        <v>400</v>
      </c>
      <c r="F197" s="241" t="s">
        <v>401</v>
      </c>
      <c r="G197" s="242" t="s">
        <v>402</v>
      </c>
      <c r="H197" s="243">
        <v>7.0200000000000002E-3</v>
      </c>
      <c r="I197" s="244"/>
      <c r="J197" s="245">
        <f>ROUND(I197*H197,2)</f>
        <v>0</v>
      </c>
      <c r="K197" s="241" t="s">
        <v>1</v>
      </c>
      <c r="L197" s="39"/>
      <c r="M197" s="246" t="s">
        <v>1</v>
      </c>
      <c r="N197" s="247" t="s">
        <v>40</v>
      </c>
      <c r="O197" s="71"/>
      <c r="P197" s="194">
        <f>O197*H197</f>
        <v>0</v>
      </c>
      <c r="Q197" s="194">
        <v>0</v>
      </c>
      <c r="R197" s="194">
        <f>Q197*H197</f>
        <v>0</v>
      </c>
      <c r="S197" s="194">
        <v>0</v>
      </c>
      <c r="T197" s="19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6" t="s">
        <v>181</v>
      </c>
      <c r="AT197" s="196" t="s">
        <v>377</v>
      </c>
      <c r="AU197" s="196" t="s">
        <v>82</v>
      </c>
      <c r="AY197" s="17" t="s">
        <v>175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7" t="s">
        <v>82</v>
      </c>
      <c r="BK197" s="197">
        <f>ROUND(I197*H197,2)</f>
        <v>0</v>
      </c>
      <c r="BL197" s="17" t="s">
        <v>181</v>
      </c>
      <c r="BM197" s="196" t="s">
        <v>445</v>
      </c>
    </row>
    <row r="198" spans="1:65" s="13" customFormat="1" ht="11.25">
      <c r="B198" s="213"/>
      <c r="C198" s="214"/>
      <c r="D198" s="200" t="s">
        <v>182</v>
      </c>
      <c r="E198" s="215" t="s">
        <v>1</v>
      </c>
      <c r="F198" s="216" t="s">
        <v>403</v>
      </c>
      <c r="G198" s="214"/>
      <c r="H198" s="215" t="s">
        <v>1</v>
      </c>
      <c r="I198" s="217"/>
      <c r="J198" s="214"/>
      <c r="K198" s="214"/>
      <c r="L198" s="218"/>
      <c r="M198" s="219"/>
      <c r="N198" s="220"/>
      <c r="O198" s="220"/>
      <c r="P198" s="220"/>
      <c r="Q198" s="220"/>
      <c r="R198" s="220"/>
      <c r="S198" s="220"/>
      <c r="T198" s="221"/>
      <c r="AT198" s="222" t="s">
        <v>182</v>
      </c>
      <c r="AU198" s="222" t="s">
        <v>82</v>
      </c>
      <c r="AV198" s="13" t="s">
        <v>82</v>
      </c>
      <c r="AW198" s="13" t="s">
        <v>31</v>
      </c>
      <c r="AX198" s="13" t="s">
        <v>75</v>
      </c>
      <c r="AY198" s="222" t="s">
        <v>175</v>
      </c>
    </row>
    <row r="199" spans="1:65" s="12" customFormat="1" ht="11.25">
      <c r="B199" s="198"/>
      <c r="C199" s="199"/>
      <c r="D199" s="200" t="s">
        <v>182</v>
      </c>
      <c r="E199" s="201" t="s">
        <v>1</v>
      </c>
      <c r="F199" s="202" t="s">
        <v>446</v>
      </c>
      <c r="G199" s="199"/>
      <c r="H199" s="203">
        <v>7.0200000000000002E-3</v>
      </c>
      <c r="I199" s="204"/>
      <c r="J199" s="199"/>
      <c r="K199" s="199"/>
      <c r="L199" s="205"/>
      <c r="M199" s="206"/>
      <c r="N199" s="207"/>
      <c r="O199" s="207"/>
      <c r="P199" s="207"/>
      <c r="Q199" s="207"/>
      <c r="R199" s="207"/>
      <c r="S199" s="207"/>
      <c r="T199" s="208"/>
      <c r="AT199" s="209" t="s">
        <v>182</v>
      </c>
      <c r="AU199" s="209" t="s">
        <v>82</v>
      </c>
      <c r="AV199" s="12" t="s">
        <v>84</v>
      </c>
      <c r="AW199" s="12" t="s">
        <v>31</v>
      </c>
      <c r="AX199" s="12" t="s">
        <v>75</v>
      </c>
      <c r="AY199" s="209" t="s">
        <v>175</v>
      </c>
    </row>
    <row r="200" spans="1:65" s="14" customFormat="1" ht="11.25">
      <c r="B200" s="223"/>
      <c r="C200" s="224"/>
      <c r="D200" s="200" t="s">
        <v>182</v>
      </c>
      <c r="E200" s="225" t="s">
        <v>1</v>
      </c>
      <c r="F200" s="226" t="s">
        <v>253</v>
      </c>
      <c r="G200" s="224"/>
      <c r="H200" s="227">
        <v>7.0200000000000002E-3</v>
      </c>
      <c r="I200" s="228"/>
      <c r="J200" s="224"/>
      <c r="K200" s="224"/>
      <c r="L200" s="229"/>
      <c r="M200" s="230"/>
      <c r="N200" s="231"/>
      <c r="O200" s="231"/>
      <c r="P200" s="231"/>
      <c r="Q200" s="231"/>
      <c r="R200" s="231"/>
      <c r="S200" s="231"/>
      <c r="T200" s="232"/>
      <c r="AT200" s="233" t="s">
        <v>182</v>
      </c>
      <c r="AU200" s="233" t="s">
        <v>82</v>
      </c>
      <c r="AV200" s="14" t="s">
        <v>181</v>
      </c>
      <c r="AW200" s="14" t="s">
        <v>31</v>
      </c>
      <c r="AX200" s="14" t="s">
        <v>82</v>
      </c>
      <c r="AY200" s="233" t="s">
        <v>175</v>
      </c>
    </row>
    <row r="201" spans="1:65" s="2" customFormat="1" ht="16.5" customHeight="1">
      <c r="A201" s="34"/>
      <c r="B201" s="35"/>
      <c r="C201" s="239" t="s">
        <v>447</v>
      </c>
      <c r="D201" s="239" t="s">
        <v>377</v>
      </c>
      <c r="E201" s="240" t="s">
        <v>448</v>
      </c>
      <c r="F201" s="241" t="s">
        <v>449</v>
      </c>
      <c r="G201" s="242" t="s">
        <v>179</v>
      </c>
      <c r="H201" s="243">
        <v>351</v>
      </c>
      <c r="I201" s="244"/>
      <c r="J201" s="245">
        <f>ROUND(I201*H201,2)</f>
        <v>0</v>
      </c>
      <c r="K201" s="241" t="s">
        <v>1</v>
      </c>
      <c r="L201" s="39"/>
      <c r="M201" s="246" t="s">
        <v>1</v>
      </c>
      <c r="N201" s="247" t="s">
        <v>40</v>
      </c>
      <c r="O201" s="71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6" t="s">
        <v>181</v>
      </c>
      <c r="AT201" s="196" t="s">
        <v>377</v>
      </c>
      <c r="AU201" s="196" t="s">
        <v>82</v>
      </c>
      <c r="AY201" s="17" t="s">
        <v>175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7" t="s">
        <v>82</v>
      </c>
      <c r="BK201" s="197">
        <f>ROUND(I201*H201,2)</f>
        <v>0</v>
      </c>
      <c r="BL201" s="17" t="s">
        <v>181</v>
      </c>
      <c r="BM201" s="196" t="s">
        <v>450</v>
      </c>
    </row>
    <row r="202" spans="1:65" s="2" customFormat="1" ht="24.2" customHeight="1">
      <c r="A202" s="34"/>
      <c r="B202" s="35"/>
      <c r="C202" s="239" t="s">
        <v>316</v>
      </c>
      <c r="D202" s="239" t="s">
        <v>377</v>
      </c>
      <c r="E202" s="240" t="s">
        <v>451</v>
      </c>
      <c r="F202" s="241" t="s">
        <v>452</v>
      </c>
      <c r="G202" s="242" t="s">
        <v>283</v>
      </c>
      <c r="H202" s="243">
        <v>215</v>
      </c>
      <c r="I202" s="244"/>
      <c r="J202" s="245">
        <f>ROUND(I202*H202,2)</f>
        <v>0</v>
      </c>
      <c r="K202" s="241" t="s">
        <v>1</v>
      </c>
      <c r="L202" s="39"/>
      <c r="M202" s="246" t="s">
        <v>1</v>
      </c>
      <c r="N202" s="247" t="s">
        <v>40</v>
      </c>
      <c r="O202" s="71"/>
      <c r="P202" s="194">
        <f>O202*H202</f>
        <v>0</v>
      </c>
      <c r="Q202" s="194">
        <v>0</v>
      </c>
      <c r="R202" s="194">
        <f>Q202*H202</f>
        <v>0</v>
      </c>
      <c r="S202" s="194">
        <v>0</v>
      </c>
      <c r="T202" s="19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6" t="s">
        <v>181</v>
      </c>
      <c r="AT202" s="196" t="s">
        <v>377</v>
      </c>
      <c r="AU202" s="196" t="s">
        <v>82</v>
      </c>
      <c r="AY202" s="17" t="s">
        <v>175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7" t="s">
        <v>82</v>
      </c>
      <c r="BK202" s="197">
        <f>ROUND(I202*H202,2)</f>
        <v>0</v>
      </c>
      <c r="BL202" s="17" t="s">
        <v>181</v>
      </c>
      <c r="BM202" s="196" t="s">
        <v>453</v>
      </c>
    </row>
    <row r="203" spans="1:65" s="2" customFormat="1" ht="16.5" customHeight="1">
      <c r="A203" s="34"/>
      <c r="B203" s="35"/>
      <c r="C203" s="239" t="s">
        <v>454</v>
      </c>
      <c r="D203" s="239" t="s">
        <v>377</v>
      </c>
      <c r="E203" s="240" t="s">
        <v>414</v>
      </c>
      <c r="F203" s="241" t="s">
        <v>415</v>
      </c>
      <c r="G203" s="242" t="s">
        <v>315</v>
      </c>
      <c r="H203" s="243">
        <v>2.15</v>
      </c>
      <c r="I203" s="244"/>
      <c r="J203" s="245">
        <f>ROUND(I203*H203,2)</f>
        <v>0</v>
      </c>
      <c r="K203" s="241" t="s">
        <v>1</v>
      </c>
      <c r="L203" s="39"/>
      <c r="M203" s="246" t="s">
        <v>1</v>
      </c>
      <c r="N203" s="247" t="s">
        <v>40</v>
      </c>
      <c r="O203" s="71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6" t="s">
        <v>181</v>
      </c>
      <c r="AT203" s="196" t="s">
        <v>377</v>
      </c>
      <c r="AU203" s="196" t="s">
        <v>82</v>
      </c>
      <c r="AY203" s="17" t="s">
        <v>175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7" t="s">
        <v>82</v>
      </c>
      <c r="BK203" s="197">
        <f>ROUND(I203*H203,2)</f>
        <v>0</v>
      </c>
      <c r="BL203" s="17" t="s">
        <v>181</v>
      </c>
      <c r="BM203" s="196" t="s">
        <v>455</v>
      </c>
    </row>
    <row r="204" spans="1:65" s="13" customFormat="1" ht="11.25">
      <c r="B204" s="213"/>
      <c r="C204" s="214"/>
      <c r="D204" s="200" t="s">
        <v>182</v>
      </c>
      <c r="E204" s="215" t="s">
        <v>1</v>
      </c>
      <c r="F204" s="216" t="s">
        <v>416</v>
      </c>
      <c r="G204" s="214"/>
      <c r="H204" s="215" t="s">
        <v>1</v>
      </c>
      <c r="I204" s="217"/>
      <c r="J204" s="214"/>
      <c r="K204" s="214"/>
      <c r="L204" s="218"/>
      <c r="M204" s="219"/>
      <c r="N204" s="220"/>
      <c r="O204" s="220"/>
      <c r="P204" s="220"/>
      <c r="Q204" s="220"/>
      <c r="R204" s="220"/>
      <c r="S204" s="220"/>
      <c r="T204" s="221"/>
      <c r="AT204" s="222" t="s">
        <v>182</v>
      </c>
      <c r="AU204" s="222" t="s">
        <v>82</v>
      </c>
      <c r="AV204" s="13" t="s">
        <v>82</v>
      </c>
      <c r="AW204" s="13" t="s">
        <v>31</v>
      </c>
      <c r="AX204" s="13" t="s">
        <v>75</v>
      </c>
      <c r="AY204" s="222" t="s">
        <v>175</v>
      </c>
    </row>
    <row r="205" spans="1:65" s="12" customFormat="1" ht="11.25">
      <c r="B205" s="198"/>
      <c r="C205" s="199"/>
      <c r="D205" s="200" t="s">
        <v>182</v>
      </c>
      <c r="E205" s="201" t="s">
        <v>1</v>
      </c>
      <c r="F205" s="202" t="s">
        <v>456</v>
      </c>
      <c r="G205" s="199"/>
      <c r="H205" s="203">
        <v>2.15</v>
      </c>
      <c r="I205" s="204"/>
      <c r="J205" s="199"/>
      <c r="K205" s="199"/>
      <c r="L205" s="205"/>
      <c r="M205" s="206"/>
      <c r="N205" s="207"/>
      <c r="O205" s="207"/>
      <c r="P205" s="207"/>
      <c r="Q205" s="207"/>
      <c r="R205" s="207"/>
      <c r="S205" s="207"/>
      <c r="T205" s="208"/>
      <c r="AT205" s="209" t="s">
        <v>182</v>
      </c>
      <c r="AU205" s="209" t="s">
        <v>82</v>
      </c>
      <c r="AV205" s="12" t="s">
        <v>84</v>
      </c>
      <c r="AW205" s="12" t="s">
        <v>31</v>
      </c>
      <c r="AX205" s="12" t="s">
        <v>75</v>
      </c>
      <c r="AY205" s="209" t="s">
        <v>175</v>
      </c>
    </row>
    <row r="206" spans="1:65" s="14" customFormat="1" ht="11.25">
      <c r="B206" s="223"/>
      <c r="C206" s="224"/>
      <c r="D206" s="200" t="s">
        <v>182</v>
      </c>
      <c r="E206" s="225" t="s">
        <v>1</v>
      </c>
      <c r="F206" s="226" t="s">
        <v>253</v>
      </c>
      <c r="G206" s="224"/>
      <c r="H206" s="227">
        <v>2.15</v>
      </c>
      <c r="I206" s="228"/>
      <c r="J206" s="224"/>
      <c r="K206" s="224"/>
      <c r="L206" s="229"/>
      <c r="M206" s="230"/>
      <c r="N206" s="231"/>
      <c r="O206" s="231"/>
      <c r="P206" s="231"/>
      <c r="Q206" s="231"/>
      <c r="R206" s="231"/>
      <c r="S206" s="231"/>
      <c r="T206" s="232"/>
      <c r="AT206" s="233" t="s">
        <v>182</v>
      </c>
      <c r="AU206" s="233" t="s">
        <v>82</v>
      </c>
      <c r="AV206" s="14" t="s">
        <v>181</v>
      </c>
      <c r="AW206" s="14" t="s">
        <v>31</v>
      </c>
      <c r="AX206" s="14" t="s">
        <v>82</v>
      </c>
      <c r="AY206" s="233" t="s">
        <v>175</v>
      </c>
    </row>
    <row r="207" spans="1:65" s="2" customFormat="1" ht="21.75" customHeight="1">
      <c r="A207" s="34"/>
      <c r="B207" s="35"/>
      <c r="C207" s="239" t="s">
        <v>322</v>
      </c>
      <c r="D207" s="239" t="s">
        <v>377</v>
      </c>
      <c r="E207" s="240" t="s">
        <v>418</v>
      </c>
      <c r="F207" s="241" t="s">
        <v>419</v>
      </c>
      <c r="G207" s="242" t="s">
        <v>315</v>
      </c>
      <c r="H207" s="243">
        <v>2.15</v>
      </c>
      <c r="I207" s="244"/>
      <c r="J207" s="245">
        <f>ROUND(I207*H207,2)</f>
        <v>0</v>
      </c>
      <c r="K207" s="241" t="s">
        <v>1</v>
      </c>
      <c r="L207" s="39"/>
      <c r="M207" s="246" t="s">
        <v>1</v>
      </c>
      <c r="N207" s="247" t="s">
        <v>40</v>
      </c>
      <c r="O207" s="71"/>
      <c r="P207" s="194">
        <f>O207*H207</f>
        <v>0</v>
      </c>
      <c r="Q207" s="194">
        <v>0</v>
      </c>
      <c r="R207" s="194">
        <f>Q207*H207</f>
        <v>0</v>
      </c>
      <c r="S207" s="194">
        <v>0</v>
      </c>
      <c r="T207" s="195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6" t="s">
        <v>181</v>
      </c>
      <c r="AT207" s="196" t="s">
        <v>377</v>
      </c>
      <c r="AU207" s="196" t="s">
        <v>82</v>
      </c>
      <c r="AY207" s="17" t="s">
        <v>175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7" t="s">
        <v>82</v>
      </c>
      <c r="BK207" s="197">
        <f>ROUND(I207*H207,2)</f>
        <v>0</v>
      </c>
      <c r="BL207" s="17" t="s">
        <v>181</v>
      </c>
      <c r="BM207" s="196" t="s">
        <v>457</v>
      </c>
    </row>
    <row r="208" spans="1:65" s="13" customFormat="1" ht="11.25">
      <c r="B208" s="213"/>
      <c r="C208" s="214"/>
      <c r="D208" s="200" t="s">
        <v>182</v>
      </c>
      <c r="E208" s="215" t="s">
        <v>1</v>
      </c>
      <c r="F208" s="216" t="s">
        <v>416</v>
      </c>
      <c r="G208" s="214"/>
      <c r="H208" s="215" t="s">
        <v>1</v>
      </c>
      <c r="I208" s="217"/>
      <c r="J208" s="214"/>
      <c r="K208" s="214"/>
      <c r="L208" s="218"/>
      <c r="M208" s="219"/>
      <c r="N208" s="220"/>
      <c r="O208" s="220"/>
      <c r="P208" s="220"/>
      <c r="Q208" s="220"/>
      <c r="R208" s="220"/>
      <c r="S208" s="220"/>
      <c r="T208" s="221"/>
      <c r="AT208" s="222" t="s">
        <v>182</v>
      </c>
      <c r="AU208" s="222" t="s">
        <v>82</v>
      </c>
      <c r="AV208" s="13" t="s">
        <v>82</v>
      </c>
      <c r="AW208" s="13" t="s">
        <v>31</v>
      </c>
      <c r="AX208" s="13" t="s">
        <v>75</v>
      </c>
      <c r="AY208" s="222" t="s">
        <v>175</v>
      </c>
    </row>
    <row r="209" spans="1:65" s="12" customFormat="1" ht="11.25">
      <c r="B209" s="198"/>
      <c r="C209" s="199"/>
      <c r="D209" s="200" t="s">
        <v>182</v>
      </c>
      <c r="E209" s="201" t="s">
        <v>1</v>
      </c>
      <c r="F209" s="202" t="s">
        <v>456</v>
      </c>
      <c r="G209" s="199"/>
      <c r="H209" s="203">
        <v>2.15</v>
      </c>
      <c r="I209" s="204"/>
      <c r="J209" s="199"/>
      <c r="K209" s="199"/>
      <c r="L209" s="205"/>
      <c r="M209" s="206"/>
      <c r="N209" s="207"/>
      <c r="O209" s="207"/>
      <c r="P209" s="207"/>
      <c r="Q209" s="207"/>
      <c r="R209" s="207"/>
      <c r="S209" s="207"/>
      <c r="T209" s="208"/>
      <c r="AT209" s="209" t="s">
        <v>182</v>
      </c>
      <c r="AU209" s="209" t="s">
        <v>82</v>
      </c>
      <c r="AV209" s="12" t="s">
        <v>84</v>
      </c>
      <c r="AW209" s="12" t="s">
        <v>31</v>
      </c>
      <c r="AX209" s="12" t="s">
        <v>75</v>
      </c>
      <c r="AY209" s="209" t="s">
        <v>175</v>
      </c>
    </row>
    <row r="210" spans="1:65" s="14" customFormat="1" ht="11.25">
      <c r="B210" s="223"/>
      <c r="C210" s="224"/>
      <c r="D210" s="200" t="s">
        <v>182</v>
      </c>
      <c r="E210" s="225" t="s">
        <v>1</v>
      </c>
      <c r="F210" s="226" t="s">
        <v>253</v>
      </c>
      <c r="G210" s="224"/>
      <c r="H210" s="227">
        <v>2.15</v>
      </c>
      <c r="I210" s="228"/>
      <c r="J210" s="224"/>
      <c r="K210" s="224"/>
      <c r="L210" s="229"/>
      <c r="M210" s="230"/>
      <c r="N210" s="231"/>
      <c r="O210" s="231"/>
      <c r="P210" s="231"/>
      <c r="Q210" s="231"/>
      <c r="R210" s="231"/>
      <c r="S210" s="231"/>
      <c r="T210" s="232"/>
      <c r="AT210" s="233" t="s">
        <v>182</v>
      </c>
      <c r="AU210" s="233" t="s">
        <v>82</v>
      </c>
      <c r="AV210" s="14" t="s">
        <v>181</v>
      </c>
      <c r="AW210" s="14" t="s">
        <v>31</v>
      </c>
      <c r="AX210" s="14" t="s">
        <v>82</v>
      </c>
      <c r="AY210" s="233" t="s">
        <v>175</v>
      </c>
    </row>
    <row r="211" spans="1:65" s="11" customFormat="1" ht="25.9" customHeight="1">
      <c r="B211" s="170"/>
      <c r="C211" s="171"/>
      <c r="D211" s="172" t="s">
        <v>74</v>
      </c>
      <c r="E211" s="173" t="s">
        <v>344</v>
      </c>
      <c r="F211" s="173" t="s">
        <v>345</v>
      </c>
      <c r="G211" s="171"/>
      <c r="H211" s="171"/>
      <c r="I211" s="174"/>
      <c r="J211" s="175">
        <f>BK211</f>
        <v>0</v>
      </c>
      <c r="K211" s="171"/>
      <c r="L211" s="176"/>
      <c r="M211" s="177"/>
      <c r="N211" s="178"/>
      <c r="O211" s="178"/>
      <c r="P211" s="179">
        <f>P212</f>
        <v>0</v>
      </c>
      <c r="Q211" s="178"/>
      <c r="R211" s="179">
        <f>R212</f>
        <v>0</v>
      </c>
      <c r="S211" s="178"/>
      <c r="T211" s="180">
        <f>T212</f>
        <v>0</v>
      </c>
      <c r="AR211" s="181" t="s">
        <v>82</v>
      </c>
      <c r="AT211" s="182" t="s">
        <v>74</v>
      </c>
      <c r="AU211" s="182" t="s">
        <v>75</v>
      </c>
      <c r="AY211" s="181" t="s">
        <v>175</v>
      </c>
      <c r="BK211" s="183">
        <f>BK212</f>
        <v>0</v>
      </c>
    </row>
    <row r="212" spans="1:65" s="2" customFormat="1" ht="24.2" customHeight="1">
      <c r="A212" s="34"/>
      <c r="B212" s="35"/>
      <c r="C212" s="239" t="s">
        <v>458</v>
      </c>
      <c r="D212" s="239" t="s">
        <v>377</v>
      </c>
      <c r="E212" s="240" t="s">
        <v>459</v>
      </c>
      <c r="F212" s="241" t="s">
        <v>460</v>
      </c>
      <c r="G212" s="242" t="s">
        <v>278</v>
      </c>
      <c r="H212" s="243">
        <v>415</v>
      </c>
      <c r="I212" s="244"/>
      <c r="J212" s="245">
        <f>ROUND(I212*H212,2)</f>
        <v>0</v>
      </c>
      <c r="K212" s="241" t="s">
        <v>1</v>
      </c>
      <c r="L212" s="39"/>
      <c r="M212" s="246" t="s">
        <v>1</v>
      </c>
      <c r="N212" s="247" t="s">
        <v>40</v>
      </c>
      <c r="O212" s="71"/>
      <c r="P212" s="194">
        <f>O212*H212</f>
        <v>0</v>
      </c>
      <c r="Q212" s="194">
        <v>0</v>
      </c>
      <c r="R212" s="194">
        <f>Q212*H212</f>
        <v>0</v>
      </c>
      <c r="S212" s="194">
        <v>0</v>
      </c>
      <c r="T212" s="195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6" t="s">
        <v>181</v>
      </c>
      <c r="AT212" s="196" t="s">
        <v>377</v>
      </c>
      <c r="AU212" s="196" t="s">
        <v>82</v>
      </c>
      <c r="AY212" s="17" t="s">
        <v>175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7" t="s">
        <v>82</v>
      </c>
      <c r="BK212" s="197">
        <f>ROUND(I212*H212,2)</f>
        <v>0</v>
      </c>
      <c r="BL212" s="17" t="s">
        <v>181</v>
      </c>
      <c r="BM212" s="196" t="s">
        <v>461</v>
      </c>
    </row>
    <row r="213" spans="1:65" s="11" customFormat="1" ht="25.9" customHeight="1">
      <c r="B213" s="170"/>
      <c r="C213" s="171"/>
      <c r="D213" s="172" t="s">
        <v>74</v>
      </c>
      <c r="E213" s="173" t="s">
        <v>364</v>
      </c>
      <c r="F213" s="173" t="s">
        <v>365</v>
      </c>
      <c r="G213" s="171"/>
      <c r="H213" s="171"/>
      <c r="I213" s="174"/>
      <c r="J213" s="175">
        <f>BK213</f>
        <v>0</v>
      </c>
      <c r="K213" s="171"/>
      <c r="L213" s="176"/>
      <c r="M213" s="177"/>
      <c r="N213" s="178"/>
      <c r="O213" s="178"/>
      <c r="P213" s="179">
        <f>P214</f>
        <v>0</v>
      </c>
      <c r="Q213" s="178"/>
      <c r="R213" s="179">
        <f>R214</f>
        <v>0</v>
      </c>
      <c r="S213" s="178"/>
      <c r="T213" s="180">
        <f>T214</f>
        <v>0</v>
      </c>
      <c r="AR213" s="181" t="s">
        <v>82</v>
      </c>
      <c r="AT213" s="182" t="s">
        <v>74</v>
      </c>
      <c r="AU213" s="182" t="s">
        <v>75</v>
      </c>
      <c r="AY213" s="181" t="s">
        <v>175</v>
      </c>
      <c r="BK213" s="183">
        <f>BK214</f>
        <v>0</v>
      </c>
    </row>
    <row r="214" spans="1:65" s="2" customFormat="1" ht="16.5" customHeight="1">
      <c r="A214" s="34"/>
      <c r="B214" s="35"/>
      <c r="C214" s="239" t="s">
        <v>328</v>
      </c>
      <c r="D214" s="239" t="s">
        <v>377</v>
      </c>
      <c r="E214" s="240" t="s">
        <v>462</v>
      </c>
      <c r="F214" s="241" t="s">
        <v>463</v>
      </c>
      <c r="G214" s="242" t="s">
        <v>179</v>
      </c>
      <c r="H214" s="243">
        <v>2</v>
      </c>
      <c r="I214" s="244"/>
      <c r="J214" s="245">
        <f>ROUND(I214*H214,2)</f>
        <v>0</v>
      </c>
      <c r="K214" s="241" t="s">
        <v>1</v>
      </c>
      <c r="L214" s="39"/>
      <c r="M214" s="248" t="s">
        <v>1</v>
      </c>
      <c r="N214" s="249" t="s">
        <v>40</v>
      </c>
      <c r="O214" s="236"/>
      <c r="P214" s="237">
        <f>O214*H214</f>
        <v>0</v>
      </c>
      <c r="Q214" s="237">
        <v>0</v>
      </c>
      <c r="R214" s="237">
        <f>Q214*H214</f>
        <v>0</v>
      </c>
      <c r="S214" s="237">
        <v>0</v>
      </c>
      <c r="T214" s="23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6" t="s">
        <v>181</v>
      </c>
      <c r="AT214" s="196" t="s">
        <v>377</v>
      </c>
      <c r="AU214" s="196" t="s">
        <v>82</v>
      </c>
      <c r="AY214" s="17" t="s">
        <v>175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7" t="s">
        <v>82</v>
      </c>
      <c r="BK214" s="197">
        <f>ROUND(I214*H214,2)</f>
        <v>0</v>
      </c>
      <c r="BL214" s="17" t="s">
        <v>181</v>
      </c>
      <c r="BM214" s="196" t="s">
        <v>464</v>
      </c>
    </row>
    <row r="215" spans="1:65" s="2" customFormat="1" ht="6.95" customHeight="1">
      <c r="A215" s="34"/>
      <c r="B215" s="54"/>
      <c r="C215" s="55"/>
      <c r="D215" s="55"/>
      <c r="E215" s="55"/>
      <c r="F215" s="55"/>
      <c r="G215" s="55"/>
      <c r="H215" s="55"/>
      <c r="I215" s="55"/>
      <c r="J215" s="55"/>
      <c r="K215" s="55"/>
      <c r="L215" s="39"/>
      <c r="M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</row>
  </sheetData>
  <sheetProtection algorithmName="SHA-512" hashValue="EdPI3Z3riso/blUESC80j4dVFxldGRHoOeaGt2qAJadIj+JXRFP4eJD/DW9L3oQNbfOykdcCjgw0NNcJ40OUTQ==" saltValue="RKtNroTwgpK/OEvz/HGz/33OlCiCGAIg7WN4mAX/K17z1NK5i+BOekwMMm/tCpriHMLowRC+ILWjqb9cZSe8TQ==" spinCount="100000" sheet="1" objects="1" scenarios="1" formatColumns="0" formatRows="0" autoFilter="0"/>
  <autoFilter ref="C130:K214" xr:uid="{00000000-0009-0000-0000-000003000000}"/>
  <mergeCells count="15">
    <mergeCell ref="E117:H117"/>
    <mergeCell ref="E121:H121"/>
    <mergeCell ref="E119:H119"/>
    <mergeCell ref="E123:H123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7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104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145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306" t="str">
        <f>'Rekapitulace stavby'!K6</f>
        <v>R 198 – IP1a, IP1b, IP2 a IP3 v k. ú. Černožice n. Labem - Sadové úpravy</v>
      </c>
      <c r="F7" s="307"/>
      <c r="G7" s="307"/>
      <c r="H7" s="307"/>
      <c r="L7" s="20"/>
    </row>
    <row r="8" spans="1:46" ht="12.75">
      <c r="B8" s="20"/>
      <c r="D8" s="119" t="s">
        <v>146</v>
      </c>
      <c r="L8" s="20"/>
    </row>
    <row r="9" spans="1:46" s="1" customFormat="1" ht="16.5" customHeight="1">
      <c r="B9" s="20"/>
      <c r="E9" s="306" t="s">
        <v>147</v>
      </c>
      <c r="F9" s="305"/>
      <c r="G9" s="305"/>
      <c r="H9" s="305"/>
      <c r="L9" s="20"/>
    </row>
    <row r="10" spans="1:46" s="1" customFormat="1" ht="12" customHeight="1">
      <c r="B10" s="20"/>
      <c r="D10" s="119" t="s">
        <v>148</v>
      </c>
      <c r="L10" s="20"/>
    </row>
    <row r="11" spans="1:46" s="2" customFormat="1" ht="16.5" customHeight="1">
      <c r="A11" s="34"/>
      <c r="B11" s="39"/>
      <c r="C11" s="34"/>
      <c r="D11" s="34"/>
      <c r="E11" s="308" t="s">
        <v>465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150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10" t="s">
        <v>466</v>
      </c>
      <c r="F13" s="309"/>
      <c r="G13" s="309"/>
      <c r="H13" s="309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09" t="s">
        <v>1</v>
      </c>
      <c r="G15" s="34"/>
      <c r="H15" s="34"/>
      <c r="I15" s="119" t="s">
        <v>19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09" t="s">
        <v>26</v>
      </c>
      <c r="G16" s="34"/>
      <c r="H16" s="34"/>
      <c r="I16" s="119" t="s">
        <v>22</v>
      </c>
      <c r="J16" s="121" t="str">
        <f>'Rekapitulace stavby'!AN8</f>
        <v>26. 9. 2024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09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tr">
        <f>IF('Rekapitulace stavby'!E11="","",'Rekapitulace stavby'!E11)</f>
        <v xml:space="preserve"> </v>
      </c>
      <c r="F19" s="34"/>
      <c r="G19" s="34"/>
      <c r="H19" s="34"/>
      <c r="I19" s="119" t="s">
        <v>27</v>
      </c>
      <c r="J19" s="109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28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11" t="str">
        <f>'Rekapitulace stavby'!E14</f>
        <v>Vyplň údaj</v>
      </c>
      <c r="F22" s="312"/>
      <c r="G22" s="312"/>
      <c r="H22" s="312"/>
      <c r="I22" s="119" t="s">
        <v>27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30</v>
      </c>
      <c r="E24" s="34"/>
      <c r="F24" s="34"/>
      <c r="G24" s="34"/>
      <c r="H24" s="34"/>
      <c r="I24" s="119" t="s">
        <v>25</v>
      </c>
      <c r="J24" s="109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tr">
        <f>IF('Rekapitulace stavby'!E17="","",'Rekapitulace stavby'!E17)</f>
        <v xml:space="preserve"> </v>
      </c>
      <c r="F25" s="34"/>
      <c r="G25" s="34"/>
      <c r="H25" s="34"/>
      <c r="I25" s="119" t="s">
        <v>27</v>
      </c>
      <c r="J25" s="109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32</v>
      </c>
      <c r="E27" s="34"/>
      <c r="F27" s="34"/>
      <c r="G27" s="34"/>
      <c r="H27" s="34"/>
      <c r="I27" s="119" t="s">
        <v>25</v>
      </c>
      <c r="J27" s="109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tr">
        <f>IF('Rekapitulace stavby'!E20="","",'Rekapitulace stavby'!E20)</f>
        <v xml:space="preserve"> </v>
      </c>
      <c r="F28" s="34"/>
      <c r="G28" s="34"/>
      <c r="H28" s="34"/>
      <c r="I28" s="119" t="s">
        <v>27</v>
      </c>
      <c r="J28" s="109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2"/>
      <c r="B31" s="123"/>
      <c r="C31" s="122"/>
      <c r="D31" s="122"/>
      <c r="E31" s="313" t="s">
        <v>1</v>
      </c>
      <c r="F31" s="313"/>
      <c r="G31" s="313"/>
      <c r="H31" s="313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6" t="s">
        <v>35</v>
      </c>
      <c r="E34" s="34"/>
      <c r="F34" s="34"/>
      <c r="G34" s="34"/>
      <c r="H34" s="34"/>
      <c r="I34" s="34"/>
      <c r="J34" s="127">
        <f>ROUND(J127,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5"/>
      <c r="E35" s="125"/>
      <c r="F35" s="125"/>
      <c r="G35" s="125"/>
      <c r="H35" s="125"/>
      <c r="I35" s="125"/>
      <c r="J35" s="125"/>
      <c r="K35" s="125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8" t="s">
        <v>37</v>
      </c>
      <c r="G36" s="34"/>
      <c r="H36" s="34"/>
      <c r="I36" s="128" t="s">
        <v>36</v>
      </c>
      <c r="J36" s="128" t="s">
        <v>38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0" t="s">
        <v>39</v>
      </c>
      <c r="E37" s="119" t="s">
        <v>40</v>
      </c>
      <c r="F37" s="129">
        <f>ROUND((SUM(BE127:BE169)),  2)</f>
        <v>0</v>
      </c>
      <c r="G37" s="34"/>
      <c r="H37" s="34"/>
      <c r="I37" s="130">
        <v>0.21</v>
      </c>
      <c r="J37" s="129">
        <f>ROUND(((SUM(BE127:BE169))*I37),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41</v>
      </c>
      <c r="F38" s="129">
        <f>ROUND((SUM(BF127:BF169)),  2)</f>
        <v>0</v>
      </c>
      <c r="G38" s="34"/>
      <c r="H38" s="34"/>
      <c r="I38" s="130">
        <v>0.12</v>
      </c>
      <c r="J38" s="129">
        <f>ROUND(((SUM(BF127:BF169))*I38),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42</v>
      </c>
      <c r="F39" s="129">
        <f>ROUND((SUM(BG127:BG169)),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43</v>
      </c>
      <c r="F40" s="129">
        <f>ROUND((SUM(BH127:BH169)),  2)</f>
        <v>0</v>
      </c>
      <c r="G40" s="34"/>
      <c r="H40" s="34"/>
      <c r="I40" s="130">
        <v>0.12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44</v>
      </c>
      <c r="F41" s="129">
        <f>ROUND((SUM(BI127:BI169)),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45</v>
      </c>
      <c r="E43" s="133"/>
      <c r="F43" s="133"/>
      <c r="G43" s="134" t="s">
        <v>46</v>
      </c>
      <c r="H43" s="135" t="s">
        <v>47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152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customHeight="1">
      <c r="A85" s="34"/>
      <c r="B85" s="35"/>
      <c r="C85" s="36"/>
      <c r="D85" s="36"/>
      <c r="E85" s="314" t="str">
        <f>E7</f>
        <v>R 198 – IP1a, IP1b, IP2 a IP3 v k. ú. Černožice n. Labem - Sadové úpravy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146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14" t="s">
        <v>147</v>
      </c>
      <c r="F87" s="290"/>
      <c r="G87" s="290"/>
      <c r="H87" s="290"/>
      <c r="I87" s="22"/>
      <c r="J87" s="22"/>
      <c r="K87" s="22"/>
      <c r="L87" s="20"/>
    </row>
    <row r="88" spans="1:31" s="1" customFormat="1" ht="12" customHeight="1">
      <c r="B88" s="21"/>
      <c r="C88" s="29" t="s">
        <v>148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16" t="s">
        <v>465</v>
      </c>
      <c r="F89" s="317"/>
      <c r="G89" s="317"/>
      <c r="H89" s="31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150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60" t="str">
        <f>E13</f>
        <v>SO–02 IP1b_RM - Rostlinný materiál</v>
      </c>
      <c r="F91" s="317"/>
      <c r="G91" s="317"/>
      <c r="H91" s="317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26. 9. 2024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30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28</v>
      </c>
      <c r="D96" s="36"/>
      <c r="E96" s="36"/>
      <c r="F96" s="27" t="str">
        <f>IF(E22="","",E22)</f>
        <v>Vyplň údaj</v>
      </c>
      <c r="G96" s="36"/>
      <c r="H96" s="36"/>
      <c r="I96" s="29" t="s">
        <v>32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153</v>
      </c>
      <c r="D98" s="150"/>
      <c r="E98" s="150"/>
      <c r="F98" s="150"/>
      <c r="G98" s="150"/>
      <c r="H98" s="150"/>
      <c r="I98" s="150"/>
      <c r="J98" s="151" t="s">
        <v>154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155</v>
      </c>
      <c r="D100" s="36"/>
      <c r="E100" s="36"/>
      <c r="F100" s="36"/>
      <c r="G100" s="36"/>
      <c r="H100" s="36"/>
      <c r="I100" s="36"/>
      <c r="J100" s="84">
        <f>J127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156</v>
      </c>
    </row>
    <row r="101" spans="1:47" s="9" customFormat="1" ht="24.95" customHeight="1">
      <c r="B101" s="153"/>
      <c r="C101" s="154"/>
      <c r="D101" s="155" t="s">
        <v>157</v>
      </c>
      <c r="E101" s="156"/>
      <c r="F101" s="156"/>
      <c r="G101" s="156"/>
      <c r="H101" s="156"/>
      <c r="I101" s="156"/>
      <c r="J101" s="157">
        <f>J128</f>
        <v>0</v>
      </c>
      <c r="K101" s="154"/>
      <c r="L101" s="158"/>
    </row>
    <row r="102" spans="1:47" s="9" customFormat="1" ht="24.95" customHeight="1">
      <c r="B102" s="153"/>
      <c r="C102" s="154"/>
      <c r="D102" s="155" t="s">
        <v>158</v>
      </c>
      <c r="E102" s="156"/>
      <c r="F102" s="156"/>
      <c r="G102" s="156"/>
      <c r="H102" s="156"/>
      <c r="I102" s="156"/>
      <c r="J102" s="157">
        <f>J135</f>
        <v>0</v>
      </c>
      <c r="K102" s="154"/>
      <c r="L102" s="158"/>
    </row>
    <row r="103" spans="1:47" s="9" customFormat="1" ht="24.95" customHeight="1">
      <c r="B103" s="153"/>
      <c r="C103" s="154"/>
      <c r="D103" s="155" t="s">
        <v>159</v>
      </c>
      <c r="E103" s="156"/>
      <c r="F103" s="156"/>
      <c r="G103" s="156"/>
      <c r="H103" s="156"/>
      <c r="I103" s="156"/>
      <c r="J103" s="157">
        <f>J145</f>
        <v>0</v>
      </c>
      <c r="K103" s="154"/>
      <c r="L103" s="158"/>
    </row>
    <row r="104" spans="1:47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47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>
      <c r="A110" s="34"/>
      <c r="B110" s="35"/>
      <c r="C110" s="23" t="s">
        <v>160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6.25" customHeight="1">
      <c r="A113" s="34"/>
      <c r="B113" s="35"/>
      <c r="C113" s="36"/>
      <c r="D113" s="36"/>
      <c r="E113" s="314" t="str">
        <f>E7</f>
        <v>R 198 – IP1a, IP1b, IP2 a IP3 v k. ú. Černožice n. Labem - Sadové úpravy</v>
      </c>
      <c r="F113" s="315"/>
      <c r="G113" s="315"/>
      <c r="H113" s="315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1" customFormat="1" ht="12" customHeight="1">
      <c r="B114" s="21"/>
      <c r="C114" s="29" t="s">
        <v>146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pans="1:63" s="1" customFormat="1" ht="16.5" customHeight="1">
      <c r="B115" s="21"/>
      <c r="C115" s="22"/>
      <c r="D115" s="22"/>
      <c r="E115" s="314" t="s">
        <v>147</v>
      </c>
      <c r="F115" s="290"/>
      <c r="G115" s="290"/>
      <c r="H115" s="290"/>
      <c r="I115" s="22"/>
      <c r="J115" s="22"/>
      <c r="K115" s="22"/>
      <c r="L115" s="20"/>
    </row>
    <row r="116" spans="1:63" s="1" customFormat="1" ht="12" customHeight="1">
      <c r="B116" s="21"/>
      <c r="C116" s="29" t="s">
        <v>148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16" t="s">
        <v>465</v>
      </c>
      <c r="F117" s="317"/>
      <c r="G117" s="317"/>
      <c r="H117" s="317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150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0" t="str">
        <f>E13</f>
        <v>SO–02 IP1b_RM - Rostlinný materiál</v>
      </c>
      <c r="F119" s="317"/>
      <c r="G119" s="317"/>
      <c r="H119" s="317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F16</f>
        <v xml:space="preserve"> </v>
      </c>
      <c r="G121" s="36"/>
      <c r="H121" s="36"/>
      <c r="I121" s="29" t="s">
        <v>22</v>
      </c>
      <c r="J121" s="66" t="str">
        <f>IF(J16="","",J16)</f>
        <v>26. 9. 2024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E19</f>
        <v xml:space="preserve"> </v>
      </c>
      <c r="G123" s="36"/>
      <c r="H123" s="36"/>
      <c r="I123" s="29" t="s">
        <v>30</v>
      </c>
      <c r="J123" s="32" t="str">
        <f>E25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28</v>
      </c>
      <c r="D124" s="36"/>
      <c r="E124" s="36"/>
      <c r="F124" s="27" t="str">
        <f>IF(E22="","",E22)</f>
        <v>Vyplň údaj</v>
      </c>
      <c r="G124" s="36"/>
      <c r="H124" s="36"/>
      <c r="I124" s="29" t="s">
        <v>32</v>
      </c>
      <c r="J124" s="32" t="str">
        <f>E28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0" customFormat="1" ht="29.25" customHeight="1">
      <c r="A126" s="159"/>
      <c r="B126" s="160"/>
      <c r="C126" s="161" t="s">
        <v>161</v>
      </c>
      <c r="D126" s="162" t="s">
        <v>60</v>
      </c>
      <c r="E126" s="162" t="s">
        <v>56</v>
      </c>
      <c r="F126" s="162" t="s">
        <v>57</v>
      </c>
      <c r="G126" s="162" t="s">
        <v>162</v>
      </c>
      <c r="H126" s="162" t="s">
        <v>163</v>
      </c>
      <c r="I126" s="162" t="s">
        <v>164</v>
      </c>
      <c r="J126" s="162" t="s">
        <v>154</v>
      </c>
      <c r="K126" s="163" t="s">
        <v>165</v>
      </c>
      <c r="L126" s="164"/>
      <c r="M126" s="75" t="s">
        <v>1</v>
      </c>
      <c r="N126" s="76" t="s">
        <v>39</v>
      </c>
      <c r="O126" s="76" t="s">
        <v>166</v>
      </c>
      <c r="P126" s="76" t="s">
        <v>167</v>
      </c>
      <c r="Q126" s="76" t="s">
        <v>168</v>
      </c>
      <c r="R126" s="76" t="s">
        <v>169</v>
      </c>
      <c r="S126" s="76" t="s">
        <v>170</v>
      </c>
      <c r="T126" s="77" t="s">
        <v>171</v>
      </c>
      <c r="U126" s="159"/>
      <c r="V126" s="159"/>
      <c r="W126" s="159"/>
      <c r="X126" s="159"/>
      <c r="Y126" s="159"/>
      <c r="Z126" s="159"/>
      <c r="AA126" s="159"/>
      <c r="AB126" s="159"/>
      <c r="AC126" s="159"/>
      <c r="AD126" s="159"/>
      <c r="AE126" s="159"/>
    </row>
    <row r="127" spans="1:63" s="2" customFormat="1" ht="22.9" customHeight="1">
      <c r="A127" s="34"/>
      <c r="B127" s="35"/>
      <c r="C127" s="82" t="s">
        <v>172</v>
      </c>
      <c r="D127" s="36"/>
      <c r="E127" s="36"/>
      <c r="F127" s="36"/>
      <c r="G127" s="36"/>
      <c r="H127" s="36"/>
      <c r="I127" s="36"/>
      <c r="J127" s="165">
        <f>BK127</f>
        <v>0</v>
      </c>
      <c r="K127" s="36"/>
      <c r="L127" s="39"/>
      <c r="M127" s="78"/>
      <c r="N127" s="166"/>
      <c r="O127" s="79"/>
      <c r="P127" s="167">
        <f>P128+P135+P145</f>
        <v>0</v>
      </c>
      <c r="Q127" s="79"/>
      <c r="R127" s="167">
        <f>R128+R135+R145</f>
        <v>0</v>
      </c>
      <c r="S127" s="79"/>
      <c r="T127" s="168">
        <f>T128+T135+T145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74</v>
      </c>
      <c r="AU127" s="17" t="s">
        <v>156</v>
      </c>
      <c r="BK127" s="169">
        <f>BK128+BK135+BK145</f>
        <v>0</v>
      </c>
    </row>
    <row r="128" spans="1:63" s="11" customFormat="1" ht="25.9" customHeight="1">
      <c r="B128" s="170"/>
      <c r="C128" s="171"/>
      <c r="D128" s="172" t="s">
        <v>74</v>
      </c>
      <c r="E128" s="173" t="s">
        <v>173</v>
      </c>
      <c r="F128" s="173" t="s">
        <v>174</v>
      </c>
      <c r="G128" s="171"/>
      <c r="H128" s="171"/>
      <c r="I128" s="174"/>
      <c r="J128" s="175">
        <f>BK128</f>
        <v>0</v>
      </c>
      <c r="K128" s="171"/>
      <c r="L128" s="176"/>
      <c r="M128" s="177"/>
      <c r="N128" s="178"/>
      <c r="O128" s="178"/>
      <c r="P128" s="179">
        <f>SUM(P129:P134)</f>
        <v>0</v>
      </c>
      <c r="Q128" s="178"/>
      <c r="R128" s="179">
        <f>SUM(R129:R134)</f>
        <v>0</v>
      </c>
      <c r="S128" s="178"/>
      <c r="T128" s="180">
        <f>SUM(T129:T134)</f>
        <v>0</v>
      </c>
      <c r="AR128" s="181" t="s">
        <v>82</v>
      </c>
      <c r="AT128" s="182" t="s">
        <v>74</v>
      </c>
      <c r="AU128" s="182" t="s">
        <v>75</v>
      </c>
      <c r="AY128" s="181" t="s">
        <v>175</v>
      </c>
      <c r="BK128" s="183">
        <f>SUM(BK129:BK134)</f>
        <v>0</v>
      </c>
    </row>
    <row r="129" spans="1:65" s="2" customFormat="1" ht="21.75" customHeight="1">
      <c r="A129" s="34"/>
      <c r="B129" s="35"/>
      <c r="C129" s="184" t="s">
        <v>82</v>
      </c>
      <c r="D129" s="184" t="s">
        <v>176</v>
      </c>
      <c r="E129" s="185" t="s">
        <v>177</v>
      </c>
      <c r="F129" s="186" t="s">
        <v>178</v>
      </c>
      <c r="G129" s="187" t="s">
        <v>179</v>
      </c>
      <c r="H129" s="188">
        <v>16</v>
      </c>
      <c r="I129" s="189"/>
      <c r="J129" s="190">
        <f>ROUND(I129*H129,2)</f>
        <v>0</v>
      </c>
      <c r="K129" s="186" t="s">
        <v>1</v>
      </c>
      <c r="L129" s="191"/>
      <c r="M129" s="192" t="s">
        <v>1</v>
      </c>
      <c r="N129" s="193" t="s">
        <v>40</v>
      </c>
      <c r="O129" s="71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6" t="s">
        <v>180</v>
      </c>
      <c r="AT129" s="196" t="s">
        <v>176</v>
      </c>
      <c r="AU129" s="196" t="s">
        <v>82</v>
      </c>
      <c r="AY129" s="17" t="s">
        <v>175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7" t="s">
        <v>82</v>
      </c>
      <c r="BK129" s="197">
        <f>ROUND(I129*H129,2)</f>
        <v>0</v>
      </c>
      <c r="BL129" s="17" t="s">
        <v>181</v>
      </c>
      <c r="BM129" s="196" t="s">
        <v>84</v>
      </c>
    </row>
    <row r="130" spans="1:65" s="12" customFormat="1" ht="11.25">
      <c r="B130" s="198"/>
      <c r="C130" s="199"/>
      <c r="D130" s="200" t="s">
        <v>182</v>
      </c>
      <c r="E130" s="201" t="s">
        <v>1</v>
      </c>
      <c r="F130" s="202" t="s">
        <v>467</v>
      </c>
      <c r="G130" s="199"/>
      <c r="H130" s="203">
        <v>16</v>
      </c>
      <c r="I130" s="204"/>
      <c r="J130" s="199"/>
      <c r="K130" s="199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182</v>
      </c>
      <c r="AU130" s="209" t="s">
        <v>82</v>
      </c>
      <c r="AV130" s="12" t="s">
        <v>84</v>
      </c>
      <c r="AW130" s="12" t="s">
        <v>31</v>
      </c>
      <c r="AX130" s="12" t="s">
        <v>75</v>
      </c>
      <c r="AY130" s="209" t="s">
        <v>175</v>
      </c>
    </row>
    <row r="131" spans="1:65" s="14" customFormat="1" ht="11.25">
      <c r="B131" s="223"/>
      <c r="C131" s="224"/>
      <c r="D131" s="200" t="s">
        <v>182</v>
      </c>
      <c r="E131" s="225" t="s">
        <v>1</v>
      </c>
      <c r="F131" s="226" t="s">
        <v>253</v>
      </c>
      <c r="G131" s="224"/>
      <c r="H131" s="227">
        <v>16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AT131" s="233" t="s">
        <v>182</v>
      </c>
      <c r="AU131" s="233" t="s">
        <v>82</v>
      </c>
      <c r="AV131" s="14" t="s">
        <v>181</v>
      </c>
      <c r="AW131" s="14" t="s">
        <v>31</v>
      </c>
      <c r="AX131" s="14" t="s">
        <v>82</v>
      </c>
      <c r="AY131" s="233" t="s">
        <v>175</v>
      </c>
    </row>
    <row r="132" spans="1:65" s="2" customFormat="1" ht="21.75" customHeight="1">
      <c r="A132" s="34"/>
      <c r="B132" s="35"/>
      <c r="C132" s="184" t="s">
        <v>84</v>
      </c>
      <c r="D132" s="184" t="s">
        <v>176</v>
      </c>
      <c r="E132" s="185" t="s">
        <v>184</v>
      </c>
      <c r="F132" s="186" t="s">
        <v>185</v>
      </c>
      <c r="G132" s="187" t="s">
        <v>179</v>
      </c>
      <c r="H132" s="188">
        <v>8</v>
      </c>
      <c r="I132" s="189"/>
      <c r="J132" s="190">
        <f>ROUND(I132*H132,2)</f>
        <v>0</v>
      </c>
      <c r="K132" s="186" t="s">
        <v>1</v>
      </c>
      <c r="L132" s="191"/>
      <c r="M132" s="192" t="s">
        <v>1</v>
      </c>
      <c r="N132" s="193" t="s">
        <v>40</v>
      </c>
      <c r="O132" s="71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6" t="s">
        <v>180</v>
      </c>
      <c r="AT132" s="196" t="s">
        <v>176</v>
      </c>
      <c r="AU132" s="196" t="s">
        <v>82</v>
      </c>
      <c r="AY132" s="17" t="s">
        <v>175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7" t="s">
        <v>82</v>
      </c>
      <c r="BK132" s="197">
        <f>ROUND(I132*H132,2)</f>
        <v>0</v>
      </c>
      <c r="BL132" s="17" t="s">
        <v>181</v>
      </c>
      <c r="BM132" s="196" t="s">
        <v>181</v>
      </c>
    </row>
    <row r="133" spans="1:65" s="12" customFormat="1" ht="11.25">
      <c r="B133" s="198"/>
      <c r="C133" s="199"/>
      <c r="D133" s="200" t="s">
        <v>182</v>
      </c>
      <c r="E133" s="201" t="s">
        <v>1</v>
      </c>
      <c r="F133" s="202" t="s">
        <v>468</v>
      </c>
      <c r="G133" s="199"/>
      <c r="H133" s="203">
        <v>8</v>
      </c>
      <c r="I133" s="204"/>
      <c r="J133" s="199"/>
      <c r="K133" s="199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182</v>
      </c>
      <c r="AU133" s="209" t="s">
        <v>82</v>
      </c>
      <c r="AV133" s="12" t="s">
        <v>84</v>
      </c>
      <c r="AW133" s="12" t="s">
        <v>31</v>
      </c>
      <c r="AX133" s="12" t="s">
        <v>75</v>
      </c>
      <c r="AY133" s="209" t="s">
        <v>175</v>
      </c>
    </row>
    <row r="134" spans="1:65" s="14" customFormat="1" ht="11.25">
      <c r="B134" s="223"/>
      <c r="C134" s="224"/>
      <c r="D134" s="200" t="s">
        <v>182</v>
      </c>
      <c r="E134" s="225" t="s">
        <v>1</v>
      </c>
      <c r="F134" s="226" t="s">
        <v>253</v>
      </c>
      <c r="G134" s="224"/>
      <c r="H134" s="227">
        <v>8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AT134" s="233" t="s">
        <v>182</v>
      </c>
      <c r="AU134" s="233" t="s">
        <v>82</v>
      </c>
      <c r="AV134" s="14" t="s">
        <v>181</v>
      </c>
      <c r="AW134" s="14" t="s">
        <v>31</v>
      </c>
      <c r="AX134" s="14" t="s">
        <v>82</v>
      </c>
      <c r="AY134" s="233" t="s">
        <v>175</v>
      </c>
    </row>
    <row r="135" spans="1:65" s="11" customFormat="1" ht="25.9" customHeight="1">
      <c r="B135" s="170"/>
      <c r="C135" s="171"/>
      <c r="D135" s="172" t="s">
        <v>74</v>
      </c>
      <c r="E135" s="173" t="s">
        <v>187</v>
      </c>
      <c r="F135" s="173" t="s">
        <v>188</v>
      </c>
      <c r="G135" s="171"/>
      <c r="H135" s="171"/>
      <c r="I135" s="174"/>
      <c r="J135" s="175">
        <f>BK135</f>
        <v>0</v>
      </c>
      <c r="K135" s="171"/>
      <c r="L135" s="176"/>
      <c r="M135" s="177"/>
      <c r="N135" s="178"/>
      <c r="O135" s="178"/>
      <c r="P135" s="179">
        <f>SUM(P136:P144)</f>
        <v>0</v>
      </c>
      <c r="Q135" s="178"/>
      <c r="R135" s="179">
        <f>SUM(R136:R144)</f>
        <v>0</v>
      </c>
      <c r="S135" s="178"/>
      <c r="T135" s="180">
        <f>SUM(T136:T144)</f>
        <v>0</v>
      </c>
      <c r="AR135" s="181" t="s">
        <v>82</v>
      </c>
      <c r="AT135" s="182" t="s">
        <v>74</v>
      </c>
      <c r="AU135" s="182" t="s">
        <v>75</v>
      </c>
      <c r="AY135" s="181" t="s">
        <v>175</v>
      </c>
      <c r="BK135" s="183">
        <f>SUM(BK136:BK144)</f>
        <v>0</v>
      </c>
    </row>
    <row r="136" spans="1:65" s="2" customFormat="1" ht="16.5" customHeight="1">
      <c r="A136" s="34"/>
      <c r="B136" s="35"/>
      <c r="C136" s="184" t="s">
        <v>92</v>
      </c>
      <c r="D136" s="184" t="s">
        <v>176</v>
      </c>
      <c r="E136" s="185" t="s">
        <v>189</v>
      </c>
      <c r="F136" s="186" t="s">
        <v>190</v>
      </c>
      <c r="G136" s="187" t="s">
        <v>179</v>
      </c>
      <c r="H136" s="188">
        <v>18</v>
      </c>
      <c r="I136" s="189"/>
      <c r="J136" s="190">
        <f>ROUND(I136*H136,2)</f>
        <v>0</v>
      </c>
      <c r="K136" s="186" t="s">
        <v>1</v>
      </c>
      <c r="L136" s="191"/>
      <c r="M136" s="192" t="s">
        <v>1</v>
      </c>
      <c r="N136" s="193" t="s">
        <v>40</v>
      </c>
      <c r="O136" s="71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6" t="s">
        <v>180</v>
      </c>
      <c r="AT136" s="196" t="s">
        <v>176</v>
      </c>
      <c r="AU136" s="196" t="s">
        <v>82</v>
      </c>
      <c r="AY136" s="17" t="s">
        <v>175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82</v>
      </c>
      <c r="BK136" s="197">
        <f>ROUND(I136*H136,2)</f>
        <v>0</v>
      </c>
      <c r="BL136" s="17" t="s">
        <v>181</v>
      </c>
      <c r="BM136" s="196" t="s">
        <v>191</v>
      </c>
    </row>
    <row r="137" spans="1:65" s="12" customFormat="1" ht="11.25">
      <c r="B137" s="198"/>
      <c r="C137" s="199"/>
      <c r="D137" s="200" t="s">
        <v>182</v>
      </c>
      <c r="E137" s="201" t="s">
        <v>1</v>
      </c>
      <c r="F137" s="202" t="s">
        <v>469</v>
      </c>
      <c r="G137" s="199"/>
      <c r="H137" s="203">
        <v>18</v>
      </c>
      <c r="I137" s="204"/>
      <c r="J137" s="199"/>
      <c r="K137" s="199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182</v>
      </c>
      <c r="AU137" s="209" t="s">
        <v>82</v>
      </c>
      <c r="AV137" s="12" t="s">
        <v>84</v>
      </c>
      <c r="AW137" s="12" t="s">
        <v>31</v>
      </c>
      <c r="AX137" s="12" t="s">
        <v>75</v>
      </c>
      <c r="AY137" s="209" t="s">
        <v>175</v>
      </c>
    </row>
    <row r="138" spans="1:65" s="14" customFormat="1" ht="11.25">
      <c r="B138" s="223"/>
      <c r="C138" s="224"/>
      <c r="D138" s="200" t="s">
        <v>182</v>
      </c>
      <c r="E138" s="225" t="s">
        <v>1</v>
      </c>
      <c r="F138" s="226" t="s">
        <v>253</v>
      </c>
      <c r="G138" s="224"/>
      <c r="H138" s="227">
        <v>18</v>
      </c>
      <c r="I138" s="228"/>
      <c r="J138" s="224"/>
      <c r="K138" s="224"/>
      <c r="L138" s="229"/>
      <c r="M138" s="230"/>
      <c r="N138" s="231"/>
      <c r="O138" s="231"/>
      <c r="P138" s="231"/>
      <c r="Q138" s="231"/>
      <c r="R138" s="231"/>
      <c r="S138" s="231"/>
      <c r="T138" s="232"/>
      <c r="AT138" s="233" t="s">
        <v>182</v>
      </c>
      <c r="AU138" s="233" t="s">
        <v>82</v>
      </c>
      <c r="AV138" s="14" t="s">
        <v>181</v>
      </c>
      <c r="AW138" s="14" t="s">
        <v>31</v>
      </c>
      <c r="AX138" s="14" t="s">
        <v>82</v>
      </c>
      <c r="AY138" s="233" t="s">
        <v>175</v>
      </c>
    </row>
    <row r="139" spans="1:65" s="2" customFormat="1" ht="16.5" customHeight="1">
      <c r="A139" s="34"/>
      <c r="B139" s="35"/>
      <c r="C139" s="184" t="s">
        <v>181</v>
      </c>
      <c r="D139" s="184" t="s">
        <v>176</v>
      </c>
      <c r="E139" s="185" t="s">
        <v>193</v>
      </c>
      <c r="F139" s="186" t="s">
        <v>194</v>
      </c>
      <c r="G139" s="187" t="s">
        <v>179</v>
      </c>
      <c r="H139" s="188">
        <v>16</v>
      </c>
      <c r="I139" s="189"/>
      <c r="J139" s="190">
        <f>ROUND(I139*H139,2)</f>
        <v>0</v>
      </c>
      <c r="K139" s="186" t="s">
        <v>1</v>
      </c>
      <c r="L139" s="191"/>
      <c r="M139" s="192" t="s">
        <v>1</v>
      </c>
      <c r="N139" s="193" t="s">
        <v>40</v>
      </c>
      <c r="O139" s="71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6" t="s">
        <v>180</v>
      </c>
      <c r="AT139" s="196" t="s">
        <v>176</v>
      </c>
      <c r="AU139" s="196" t="s">
        <v>82</v>
      </c>
      <c r="AY139" s="17" t="s">
        <v>175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82</v>
      </c>
      <c r="BK139" s="197">
        <f>ROUND(I139*H139,2)</f>
        <v>0</v>
      </c>
      <c r="BL139" s="17" t="s">
        <v>181</v>
      </c>
      <c r="BM139" s="196" t="s">
        <v>180</v>
      </c>
    </row>
    <row r="140" spans="1:65" s="12" customFormat="1" ht="11.25">
      <c r="B140" s="198"/>
      <c r="C140" s="199"/>
      <c r="D140" s="200" t="s">
        <v>182</v>
      </c>
      <c r="E140" s="201" t="s">
        <v>1</v>
      </c>
      <c r="F140" s="202" t="s">
        <v>470</v>
      </c>
      <c r="G140" s="199"/>
      <c r="H140" s="203">
        <v>16</v>
      </c>
      <c r="I140" s="204"/>
      <c r="J140" s="199"/>
      <c r="K140" s="199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182</v>
      </c>
      <c r="AU140" s="209" t="s">
        <v>82</v>
      </c>
      <c r="AV140" s="12" t="s">
        <v>84</v>
      </c>
      <c r="AW140" s="12" t="s">
        <v>31</v>
      </c>
      <c r="AX140" s="12" t="s">
        <v>75</v>
      </c>
      <c r="AY140" s="209" t="s">
        <v>175</v>
      </c>
    </row>
    <row r="141" spans="1:65" s="14" customFormat="1" ht="11.25">
      <c r="B141" s="223"/>
      <c r="C141" s="224"/>
      <c r="D141" s="200" t="s">
        <v>182</v>
      </c>
      <c r="E141" s="225" t="s">
        <v>1</v>
      </c>
      <c r="F141" s="226" t="s">
        <v>253</v>
      </c>
      <c r="G141" s="224"/>
      <c r="H141" s="227">
        <v>16</v>
      </c>
      <c r="I141" s="228"/>
      <c r="J141" s="224"/>
      <c r="K141" s="224"/>
      <c r="L141" s="229"/>
      <c r="M141" s="230"/>
      <c r="N141" s="231"/>
      <c r="O141" s="231"/>
      <c r="P141" s="231"/>
      <c r="Q141" s="231"/>
      <c r="R141" s="231"/>
      <c r="S141" s="231"/>
      <c r="T141" s="232"/>
      <c r="AT141" s="233" t="s">
        <v>182</v>
      </c>
      <c r="AU141" s="233" t="s">
        <v>82</v>
      </c>
      <c r="AV141" s="14" t="s">
        <v>181</v>
      </c>
      <c r="AW141" s="14" t="s">
        <v>31</v>
      </c>
      <c r="AX141" s="14" t="s">
        <v>82</v>
      </c>
      <c r="AY141" s="233" t="s">
        <v>175</v>
      </c>
    </row>
    <row r="142" spans="1:65" s="2" customFormat="1" ht="16.5" customHeight="1">
      <c r="A142" s="34"/>
      <c r="B142" s="35"/>
      <c r="C142" s="184" t="s">
        <v>196</v>
      </c>
      <c r="D142" s="184" t="s">
        <v>176</v>
      </c>
      <c r="E142" s="185" t="s">
        <v>197</v>
      </c>
      <c r="F142" s="186" t="s">
        <v>198</v>
      </c>
      <c r="G142" s="187" t="s">
        <v>179</v>
      </c>
      <c r="H142" s="188">
        <v>18</v>
      </c>
      <c r="I142" s="189"/>
      <c r="J142" s="190">
        <f>ROUND(I142*H142,2)</f>
        <v>0</v>
      </c>
      <c r="K142" s="186" t="s">
        <v>1</v>
      </c>
      <c r="L142" s="191"/>
      <c r="M142" s="192" t="s">
        <v>1</v>
      </c>
      <c r="N142" s="193" t="s">
        <v>40</v>
      </c>
      <c r="O142" s="71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6" t="s">
        <v>180</v>
      </c>
      <c r="AT142" s="196" t="s">
        <v>176</v>
      </c>
      <c r="AU142" s="196" t="s">
        <v>82</v>
      </c>
      <c r="AY142" s="17" t="s">
        <v>175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7" t="s">
        <v>82</v>
      </c>
      <c r="BK142" s="197">
        <f>ROUND(I142*H142,2)</f>
        <v>0</v>
      </c>
      <c r="BL142" s="17" t="s">
        <v>181</v>
      </c>
      <c r="BM142" s="196" t="s">
        <v>199</v>
      </c>
    </row>
    <row r="143" spans="1:65" s="12" customFormat="1" ht="11.25">
      <c r="B143" s="198"/>
      <c r="C143" s="199"/>
      <c r="D143" s="200" t="s">
        <v>182</v>
      </c>
      <c r="E143" s="201" t="s">
        <v>1</v>
      </c>
      <c r="F143" s="202" t="s">
        <v>471</v>
      </c>
      <c r="G143" s="199"/>
      <c r="H143" s="203">
        <v>18</v>
      </c>
      <c r="I143" s="204"/>
      <c r="J143" s="199"/>
      <c r="K143" s="199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182</v>
      </c>
      <c r="AU143" s="209" t="s">
        <v>82</v>
      </c>
      <c r="AV143" s="12" t="s">
        <v>84</v>
      </c>
      <c r="AW143" s="12" t="s">
        <v>31</v>
      </c>
      <c r="AX143" s="12" t="s">
        <v>75</v>
      </c>
      <c r="AY143" s="209" t="s">
        <v>175</v>
      </c>
    </row>
    <row r="144" spans="1:65" s="14" customFormat="1" ht="11.25">
      <c r="B144" s="223"/>
      <c r="C144" s="224"/>
      <c r="D144" s="200" t="s">
        <v>182</v>
      </c>
      <c r="E144" s="225" t="s">
        <v>1</v>
      </c>
      <c r="F144" s="226" t="s">
        <v>253</v>
      </c>
      <c r="G144" s="224"/>
      <c r="H144" s="227">
        <v>18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AT144" s="233" t="s">
        <v>182</v>
      </c>
      <c r="AU144" s="233" t="s">
        <v>82</v>
      </c>
      <c r="AV144" s="14" t="s">
        <v>181</v>
      </c>
      <c r="AW144" s="14" t="s">
        <v>31</v>
      </c>
      <c r="AX144" s="14" t="s">
        <v>82</v>
      </c>
      <c r="AY144" s="233" t="s">
        <v>175</v>
      </c>
    </row>
    <row r="145" spans="1:65" s="11" customFormat="1" ht="25.9" customHeight="1">
      <c r="B145" s="170"/>
      <c r="C145" s="171"/>
      <c r="D145" s="172" t="s">
        <v>74</v>
      </c>
      <c r="E145" s="173" t="s">
        <v>201</v>
      </c>
      <c r="F145" s="173" t="s">
        <v>202</v>
      </c>
      <c r="G145" s="171"/>
      <c r="H145" s="171"/>
      <c r="I145" s="174"/>
      <c r="J145" s="175">
        <f>BK145</f>
        <v>0</v>
      </c>
      <c r="K145" s="171"/>
      <c r="L145" s="176"/>
      <c r="M145" s="177"/>
      <c r="N145" s="178"/>
      <c r="O145" s="178"/>
      <c r="P145" s="179">
        <f>SUM(P146:P169)</f>
        <v>0</v>
      </c>
      <c r="Q145" s="178"/>
      <c r="R145" s="179">
        <f>SUM(R146:R169)</f>
        <v>0</v>
      </c>
      <c r="S145" s="178"/>
      <c r="T145" s="180">
        <f>SUM(T146:T169)</f>
        <v>0</v>
      </c>
      <c r="AR145" s="181" t="s">
        <v>82</v>
      </c>
      <c r="AT145" s="182" t="s">
        <v>74</v>
      </c>
      <c r="AU145" s="182" t="s">
        <v>75</v>
      </c>
      <c r="AY145" s="181" t="s">
        <v>175</v>
      </c>
      <c r="BK145" s="183">
        <f>SUM(BK146:BK169)</f>
        <v>0</v>
      </c>
    </row>
    <row r="146" spans="1:65" s="2" customFormat="1" ht="16.5" customHeight="1">
      <c r="A146" s="34"/>
      <c r="B146" s="35"/>
      <c r="C146" s="184" t="s">
        <v>191</v>
      </c>
      <c r="D146" s="184" t="s">
        <v>176</v>
      </c>
      <c r="E146" s="185" t="s">
        <v>472</v>
      </c>
      <c r="F146" s="186" t="s">
        <v>473</v>
      </c>
      <c r="G146" s="187" t="s">
        <v>179</v>
      </c>
      <c r="H146" s="188">
        <v>40</v>
      </c>
      <c r="I146" s="189"/>
      <c r="J146" s="190">
        <f>ROUND(I146*H146,2)</f>
        <v>0</v>
      </c>
      <c r="K146" s="186" t="s">
        <v>1</v>
      </c>
      <c r="L146" s="191"/>
      <c r="M146" s="192" t="s">
        <v>1</v>
      </c>
      <c r="N146" s="193" t="s">
        <v>40</v>
      </c>
      <c r="O146" s="71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6" t="s">
        <v>180</v>
      </c>
      <c r="AT146" s="196" t="s">
        <v>176</v>
      </c>
      <c r="AU146" s="196" t="s">
        <v>82</v>
      </c>
      <c r="AY146" s="17" t="s">
        <v>175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7" t="s">
        <v>82</v>
      </c>
      <c r="BK146" s="197">
        <f>ROUND(I146*H146,2)</f>
        <v>0</v>
      </c>
      <c r="BL146" s="17" t="s">
        <v>181</v>
      </c>
      <c r="BM146" s="196" t="s">
        <v>8</v>
      </c>
    </row>
    <row r="147" spans="1:65" s="12" customFormat="1" ht="11.25">
      <c r="B147" s="198"/>
      <c r="C147" s="199"/>
      <c r="D147" s="200" t="s">
        <v>182</v>
      </c>
      <c r="E147" s="201" t="s">
        <v>1</v>
      </c>
      <c r="F147" s="202" t="s">
        <v>474</v>
      </c>
      <c r="G147" s="199"/>
      <c r="H147" s="203">
        <v>40</v>
      </c>
      <c r="I147" s="204"/>
      <c r="J147" s="199"/>
      <c r="K147" s="199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182</v>
      </c>
      <c r="AU147" s="209" t="s">
        <v>82</v>
      </c>
      <c r="AV147" s="12" t="s">
        <v>84</v>
      </c>
      <c r="AW147" s="12" t="s">
        <v>31</v>
      </c>
      <c r="AX147" s="12" t="s">
        <v>75</v>
      </c>
      <c r="AY147" s="209" t="s">
        <v>175</v>
      </c>
    </row>
    <row r="148" spans="1:65" s="14" customFormat="1" ht="11.25">
      <c r="B148" s="223"/>
      <c r="C148" s="224"/>
      <c r="D148" s="200" t="s">
        <v>182</v>
      </c>
      <c r="E148" s="225" t="s">
        <v>1</v>
      </c>
      <c r="F148" s="226" t="s">
        <v>253</v>
      </c>
      <c r="G148" s="224"/>
      <c r="H148" s="227">
        <v>40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AT148" s="233" t="s">
        <v>182</v>
      </c>
      <c r="AU148" s="233" t="s">
        <v>82</v>
      </c>
      <c r="AV148" s="14" t="s">
        <v>181</v>
      </c>
      <c r="AW148" s="14" t="s">
        <v>31</v>
      </c>
      <c r="AX148" s="14" t="s">
        <v>82</v>
      </c>
      <c r="AY148" s="233" t="s">
        <v>175</v>
      </c>
    </row>
    <row r="149" spans="1:65" s="2" customFormat="1" ht="16.5" customHeight="1">
      <c r="A149" s="34"/>
      <c r="B149" s="35"/>
      <c r="C149" s="184" t="s">
        <v>206</v>
      </c>
      <c r="D149" s="184" t="s">
        <v>176</v>
      </c>
      <c r="E149" s="185" t="s">
        <v>475</v>
      </c>
      <c r="F149" s="186" t="s">
        <v>476</v>
      </c>
      <c r="G149" s="187" t="s">
        <v>179</v>
      </c>
      <c r="H149" s="188">
        <v>72</v>
      </c>
      <c r="I149" s="189"/>
      <c r="J149" s="190">
        <f>ROUND(I149*H149,2)</f>
        <v>0</v>
      </c>
      <c r="K149" s="186" t="s">
        <v>1</v>
      </c>
      <c r="L149" s="191"/>
      <c r="M149" s="192" t="s">
        <v>1</v>
      </c>
      <c r="N149" s="193" t="s">
        <v>40</v>
      </c>
      <c r="O149" s="71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6" t="s">
        <v>180</v>
      </c>
      <c r="AT149" s="196" t="s">
        <v>176</v>
      </c>
      <c r="AU149" s="196" t="s">
        <v>82</v>
      </c>
      <c r="AY149" s="17" t="s">
        <v>175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7" t="s">
        <v>82</v>
      </c>
      <c r="BK149" s="197">
        <f>ROUND(I149*H149,2)</f>
        <v>0</v>
      </c>
      <c r="BL149" s="17" t="s">
        <v>181</v>
      </c>
      <c r="BM149" s="196" t="s">
        <v>209</v>
      </c>
    </row>
    <row r="150" spans="1:65" s="12" customFormat="1" ht="11.25">
      <c r="B150" s="198"/>
      <c r="C150" s="199"/>
      <c r="D150" s="200" t="s">
        <v>182</v>
      </c>
      <c r="E150" s="201" t="s">
        <v>1</v>
      </c>
      <c r="F150" s="202" t="s">
        <v>477</v>
      </c>
      <c r="G150" s="199"/>
      <c r="H150" s="203">
        <v>72</v>
      </c>
      <c r="I150" s="204"/>
      <c r="J150" s="199"/>
      <c r="K150" s="199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182</v>
      </c>
      <c r="AU150" s="209" t="s">
        <v>82</v>
      </c>
      <c r="AV150" s="12" t="s">
        <v>84</v>
      </c>
      <c r="AW150" s="12" t="s">
        <v>31</v>
      </c>
      <c r="AX150" s="12" t="s">
        <v>75</v>
      </c>
      <c r="AY150" s="209" t="s">
        <v>175</v>
      </c>
    </row>
    <row r="151" spans="1:65" s="14" customFormat="1" ht="11.25">
      <c r="B151" s="223"/>
      <c r="C151" s="224"/>
      <c r="D151" s="200" t="s">
        <v>182</v>
      </c>
      <c r="E151" s="225" t="s">
        <v>1</v>
      </c>
      <c r="F151" s="226" t="s">
        <v>253</v>
      </c>
      <c r="G151" s="224"/>
      <c r="H151" s="227">
        <v>72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AT151" s="233" t="s">
        <v>182</v>
      </c>
      <c r="AU151" s="233" t="s">
        <v>82</v>
      </c>
      <c r="AV151" s="14" t="s">
        <v>181</v>
      </c>
      <c r="AW151" s="14" t="s">
        <v>31</v>
      </c>
      <c r="AX151" s="14" t="s">
        <v>82</v>
      </c>
      <c r="AY151" s="233" t="s">
        <v>175</v>
      </c>
    </row>
    <row r="152" spans="1:65" s="2" customFormat="1" ht="16.5" customHeight="1">
      <c r="A152" s="34"/>
      <c r="B152" s="35"/>
      <c r="C152" s="184" t="s">
        <v>180</v>
      </c>
      <c r="D152" s="184" t="s">
        <v>176</v>
      </c>
      <c r="E152" s="185" t="s">
        <v>478</v>
      </c>
      <c r="F152" s="186" t="s">
        <v>479</v>
      </c>
      <c r="G152" s="187" t="s">
        <v>179</v>
      </c>
      <c r="H152" s="188">
        <v>120</v>
      </c>
      <c r="I152" s="189"/>
      <c r="J152" s="190">
        <f>ROUND(I152*H152,2)</f>
        <v>0</v>
      </c>
      <c r="K152" s="186" t="s">
        <v>1</v>
      </c>
      <c r="L152" s="191"/>
      <c r="M152" s="192" t="s">
        <v>1</v>
      </c>
      <c r="N152" s="193" t="s">
        <v>40</v>
      </c>
      <c r="O152" s="71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6" t="s">
        <v>180</v>
      </c>
      <c r="AT152" s="196" t="s">
        <v>176</v>
      </c>
      <c r="AU152" s="196" t="s">
        <v>82</v>
      </c>
      <c r="AY152" s="17" t="s">
        <v>175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82</v>
      </c>
      <c r="BK152" s="197">
        <f>ROUND(I152*H152,2)</f>
        <v>0</v>
      </c>
      <c r="BL152" s="17" t="s">
        <v>181</v>
      </c>
      <c r="BM152" s="196" t="s">
        <v>213</v>
      </c>
    </row>
    <row r="153" spans="1:65" s="12" customFormat="1" ht="11.25">
      <c r="B153" s="198"/>
      <c r="C153" s="199"/>
      <c r="D153" s="200" t="s">
        <v>182</v>
      </c>
      <c r="E153" s="201" t="s">
        <v>1</v>
      </c>
      <c r="F153" s="202" t="s">
        <v>480</v>
      </c>
      <c r="G153" s="199"/>
      <c r="H153" s="203">
        <v>120</v>
      </c>
      <c r="I153" s="204"/>
      <c r="J153" s="199"/>
      <c r="K153" s="199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182</v>
      </c>
      <c r="AU153" s="209" t="s">
        <v>82</v>
      </c>
      <c r="AV153" s="12" t="s">
        <v>84</v>
      </c>
      <c r="AW153" s="12" t="s">
        <v>31</v>
      </c>
      <c r="AX153" s="12" t="s">
        <v>75</v>
      </c>
      <c r="AY153" s="209" t="s">
        <v>175</v>
      </c>
    </row>
    <row r="154" spans="1:65" s="14" customFormat="1" ht="11.25">
      <c r="B154" s="223"/>
      <c r="C154" s="224"/>
      <c r="D154" s="200" t="s">
        <v>182</v>
      </c>
      <c r="E154" s="225" t="s">
        <v>1</v>
      </c>
      <c r="F154" s="226" t="s">
        <v>253</v>
      </c>
      <c r="G154" s="224"/>
      <c r="H154" s="227">
        <v>120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AT154" s="233" t="s">
        <v>182</v>
      </c>
      <c r="AU154" s="233" t="s">
        <v>82</v>
      </c>
      <c r="AV154" s="14" t="s">
        <v>181</v>
      </c>
      <c r="AW154" s="14" t="s">
        <v>31</v>
      </c>
      <c r="AX154" s="14" t="s">
        <v>82</v>
      </c>
      <c r="AY154" s="233" t="s">
        <v>175</v>
      </c>
    </row>
    <row r="155" spans="1:65" s="2" customFormat="1" ht="16.5" customHeight="1">
      <c r="A155" s="34"/>
      <c r="B155" s="35"/>
      <c r="C155" s="184" t="s">
        <v>215</v>
      </c>
      <c r="D155" s="184" t="s">
        <v>176</v>
      </c>
      <c r="E155" s="185" t="s">
        <v>481</v>
      </c>
      <c r="F155" s="186" t="s">
        <v>482</v>
      </c>
      <c r="G155" s="187" t="s">
        <v>179</v>
      </c>
      <c r="H155" s="188">
        <v>45</v>
      </c>
      <c r="I155" s="189"/>
      <c r="J155" s="190">
        <f>ROUND(I155*H155,2)</f>
        <v>0</v>
      </c>
      <c r="K155" s="186" t="s">
        <v>1</v>
      </c>
      <c r="L155" s="191"/>
      <c r="M155" s="192" t="s">
        <v>1</v>
      </c>
      <c r="N155" s="193" t="s">
        <v>40</v>
      </c>
      <c r="O155" s="71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6" t="s">
        <v>180</v>
      </c>
      <c r="AT155" s="196" t="s">
        <v>176</v>
      </c>
      <c r="AU155" s="196" t="s">
        <v>82</v>
      </c>
      <c r="AY155" s="17" t="s">
        <v>175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7" t="s">
        <v>82</v>
      </c>
      <c r="BK155" s="197">
        <f>ROUND(I155*H155,2)</f>
        <v>0</v>
      </c>
      <c r="BL155" s="17" t="s">
        <v>181</v>
      </c>
      <c r="BM155" s="196" t="s">
        <v>218</v>
      </c>
    </row>
    <row r="156" spans="1:65" s="12" customFormat="1" ht="11.25">
      <c r="B156" s="198"/>
      <c r="C156" s="199"/>
      <c r="D156" s="200" t="s">
        <v>182</v>
      </c>
      <c r="E156" s="201" t="s">
        <v>1</v>
      </c>
      <c r="F156" s="202" t="s">
        <v>483</v>
      </c>
      <c r="G156" s="199"/>
      <c r="H156" s="203">
        <v>45</v>
      </c>
      <c r="I156" s="204"/>
      <c r="J156" s="199"/>
      <c r="K156" s="199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182</v>
      </c>
      <c r="AU156" s="209" t="s">
        <v>82</v>
      </c>
      <c r="AV156" s="12" t="s">
        <v>84</v>
      </c>
      <c r="AW156" s="12" t="s">
        <v>31</v>
      </c>
      <c r="AX156" s="12" t="s">
        <v>75</v>
      </c>
      <c r="AY156" s="209" t="s">
        <v>175</v>
      </c>
    </row>
    <row r="157" spans="1:65" s="14" customFormat="1" ht="11.25">
      <c r="B157" s="223"/>
      <c r="C157" s="224"/>
      <c r="D157" s="200" t="s">
        <v>182</v>
      </c>
      <c r="E157" s="225" t="s">
        <v>1</v>
      </c>
      <c r="F157" s="226" t="s">
        <v>253</v>
      </c>
      <c r="G157" s="224"/>
      <c r="H157" s="227">
        <v>45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AT157" s="233" t="s">
        <v>182</v>
      </c>
      <c r="AU157" s="233" t="s">
        <v>82</v>
      </c>
      <c r="AV157" s="14" t="s">
        <v>181</v>
      </c>
      <c r="AW157" s="14" t="s">
        <v>31</v>
      </c>
      <c r="AX157" s="14" t="s">
        <v>82</v>
      </c>
      <c r="AY157" s="233" t="s">
        <v>175</v>
      </c>
    </row>
    <row r="158" spans="1:65" s="2" customFormat="1" ht="16.5" customHeight="1">
      <c r="A158" s="34"/>
      <c r="B158" s="35"/>
      <c r="C158" s="184" t="s">
        <v>199</v>
      </c>
      <c r="D158" s="184" t="s">
        <v>176</v>
      </c>
      <c r="E158" s="185" t="s">
        <v>484</v>
      </c>
      <c r="F158" s="186" t="s">
        <v>485</v>
      </c>
      <c r="G158" s="187" t="s">
        <v>179</v>
      </c>
      <c r="H158" s="188">
        <v>84</v>
      </c>
      <c r="I158" s="189"/>
      <c r="J158" s="190">
        <f>ROUND(I158*H158,2)</f>
        <v>0</v>
      </c>
      <c r="K158" s="186" t="s">
        <v>1</v>
      </c>
      <c r="L158" s="191"/>
      <c r="M158" s="192" t="s">
        <v>1</v>
      </c>
      <c r="N158" s="193" t="s">
        <v>40</v>
      </c>
      <c r="O158" s="71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6" t="s">
        <v>180</v>
      </c>
      <c r="AT158" s="196" t="s">
        <v>176</v>
      </c>
      <c r="AU158" s="196" t="s">
        <v>82</v>
      </c>
      <c r="AY158" s="17" t="s">
        <v>175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7" t="s">
        <v>82</v>
      </c>
      <c r="BK158" s="197">
        <f>ROUND(I158*H158,2)</f>
        <v>0</v>
      </c>
      <c r="BL158" s="17" t="s">
        <v>181</v>
      </c>
      <c r="BM158" s="196" t="s">
        <v>222</v>
      </c>
    </row>
    <row r="159" spans="1:65" s="12" customFormat="1" ht="11.25">
      <c r="B159" s="198"/>
      <c r="C159" s="199"/>
      <c r="D159" s="200" t="s">
        <v>182</v>
      </c>
      <c r="E159" s="201" t="s">
        <v>1</v>
      </c>
      <c r="F159" s="202" t="s">
        <v>486</v>
      </c>
      <c r="G159" s="199"/>
      <c r="H159" s="203">
        <v>84</v>
      </c>
      <c r="I159" s="204"/>
      <c r="J159" s="199"/>
      <c r="K159" s="199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182</v>
      </c>
      <c r="AU159" s="209" t="s">
        <v>82</v>
      </c>
      <c r="AV159" s="12" t="s">
        <v>84</v>
      </c>
      <c r="AW159" s="12" t="s">
        <v>31</v>
      </c>
      <c r="AX159" s="12" t="s">
        <v>75</v>
      </c>
      <c r="AY159" s="209" t="s">
        <v>175</v>
      </c>
    </row>
    <row r="160" spans="1:65" s="14" customFormat="1" ht="11.25">
      <c r="B160" s="223"/>
      <c r="C160" s="224"/>
      <c r="D160" s="200" t="s">
        <v>182</v>
      </c>
      <c r="E160" s="225" t="s">
        <v>1</v>
      </c>
      <c r="F160" s="226" t="s">
        <v>253</v>
      </c>
      <c r="G160" s="224"/>
      <c r="H160" s="227">
        <v>84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AT160" s="233" t="s">
        <v>182</v>
      </c>
      <c r="AU160" s="233" t="s">
        <v>82</v>
      </c>
      <c r="AV160" s="14" t="s">
        <v>181</v>
      </c>
      <c r="AW160" s="14" t="s">
        <v>31</v>
      </c>
      <c r="AX160" s="14" t="s">
        <v>82</v>
      </c>
      <c r="AY160" s="233" t="s">
        <v>175</v>
      </c>
    </row>
    <row r="161" spans="1:65" s="2" customFormat="1" ht="16.5" customHeight="1">
      <c r="A161" s="34"/>
      <c r="B161" s="35"/>
      <c r="C161" s="184" t="s">
        <v>224</v>
      </c>
      <c r="D161" s="184" t="s">
        <v>176</v>
      </c>
      <c r="E161" s="185" t="s">
        <v>487</v>
      </c>
      <c r="F161" s="186" t="s">
        <v>488</v>
      </c>
      <c r="G161" s="187" t="s">
        <v>179</v>
      </c>
      <c r="H161" s="188">
        <v>104</v>
      </c>
      <c r="I161" s="189"/>
      <c r="J161" s="190">
        <f>ROUND(I161*H161,2)</f>
        <v>0</v>
      </c>
      <c r="K161" s="186" t="s">
        <v>1</v>
      </c>
      <c r="L161" s="191"/>
      <c r="M161" s="192" t="s">
        <v>1</v>
      </c>
      <c r="N161" s="193" t="s">
        <v>40</v>
      </c>
      <c r="O161" s="71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6" t="s">
        <v>180</v>
      </c>
      <c r="AT161" s="196" t="s">
        <v>176</v>
      </c>
      <c r="AU161" s="196" t="s">
        <v>82</v>
      </c>
      <c r="AY161" s="17" t="s">
        <v>175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7" t="s">
        <v>82</v>
      </c>
      <c r="BK161" s="197">
        <f>ROUND(I161*H161,2)</f>
        <v>0</v>
      </c>
      <c r="BL161" s="17" t="s">
        <v>181</v>
      </c>
      <c r="BM161" s="196" t="s">
        <v>227</v>
      </c>
    </row>
    <row r="162" spans="1:65" s="12" customFormat="1" ht="11.25">
      <c r="B162" s="198"/>
      <c r="C162" s="199"/>
      <c r="D162" s="200" t="s">
        <v>182</v>
      </c>
      <c r="E162" s="201" t="s">
        <v>1</v>
      </c>
      <c r="F162" s="202" t="s">
        <v>489</v>
      </c>
      <c r="G162" s="199"/>
      <c r="H162" s="203">
        <v>104</v>
      </c>
      <c r="I162" s="204"/>
      <c r="J162" s="199"/>
      <c r="K162" s="199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182</v>
      </c>
      <c r="AU162" s="209" t="s">
        <v>82</v>
      </c>
      <c r="AV162" s="12" t="s">
        <v>84</v>
      </c>
      <c r="AW162" s="12" t="s">
        <v>31</v>
      </c>
      <c r="AX162" s="12" t="s">
        <v>75</v>
      </c>
      <c r="AY162" s="209" t="s">
        <v>175</v>
      </c>
    </row>
    <row r="163" spans="1:65" s="14" customFormat="1" ht="11.25">
      <c r="B163" s="223"/>
      <c r="C163" s="224"/>
      <c r="D163" s="200" t="s">
        <v>182</v>
      </c>
      <c r="E163" s="225" t="s">
        <v>1</v>
      </c>
      <c r="F163" s="226" t="s">
        <v>253</v>
      </c>
      <c r="G163" s="224"/>
      <c r="H163" s="227">
        <v>104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AT163" s="233" t="s">
        <v>182</v>
      </c>
      <c r="AU163" s="233" t="s">
        <v>82</v>
      </c>
      <c r="AV163" s="14" t="s">
        <v>181</v>
      </c>
      <c r="AW163" s="14" t="s">
        <v>31</v>
      </c>
      <c r="AX163" s="14" t="s">
        <v>82</v>
      </c>
      <c r="AY163" s="233" t="s">
        <v>175</v>
      </c>
    </row>
    <row r="164" spans="1:65" s="2" customFormat="1" ht="16.5" customHeight="1">
      <c r="A164" s="34"/>
      <c r="B164" s="35"/>
      <c r="C164" s="184" t="s">
        <v>8</v>
      </c>
      <c r="D164" s="184" t="s">
        <v>176</v>
      </c>
      <c r="E164" s="185" t="s">
        <v>490</v>
      </c>
      <c r="F164" s="186" t="s">
        <v>491</v>
      </c>
      <c r="G164" s="187" t="s">
        <v>179</v>
      </c>
      <c r="H164" s="188">
        <v>126</v>
      </c>
      <c r="I164" s="189"/>
      <c r="J164" s="190">
        <f>ROUND(I164*H164,2)</f>
        <v>0</v>
      </c>
      <c r="K164" s="186" t="s">
        <v>1</v>
      </c>
      <c r="L164" s="191"/>
      <c r="M164" s="192" t="s">
        <v>1</v>
      </c>
      <c r="N164" s="193" t="s">
        <v>40</v>
      </c>
      <c r="O164" s="71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6" t="s">
        <v>180</v>
      </c>
      <c r="AT164" s="196" t="s">
        <v>176</v>
      </c>
      <c r="AU164" s="196" t="s">
        <v>82</v>
      </c>
      <c r="AY164" s="17" t="s">
        <v>175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7" t="s">
        <v>82</v>
      </c>
      <c r="BK164" s="197">
        <f>ROUND(I164*H164,2)</f>
        <v>0</v>
      </c>
      <c r="BL164" s="17" t="s">
        <v>181</v>
      </c>
      <c r="BM164" s="196" t="s">
        <v>231</v>
      </c>
    </row>
    <row r="165" spans="1:65" s="12" customFormat="1" ht="11.25">
      <c r="B165" s="198"/>
      <c r="C165" s="199"/>
      <c r="D165" s="200" t="s">
        <v>182</v>
      </c>
      <c r="E165" s="201" t="s">
        <v>1</v>
      </c>
      <c r="F165" s="202" t="s">
        <v>492</v>
      </c>
      <c r="G165" s="199"/>
      <c r="H165" s="203">
        <v>126</v>
      </c>
      <c r="I165" s="204"/>
      <c r="J165" s="199"/>
      <c r="K165" s="199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182</v>
      </c>
      <c r="AU165" s="209" t="s">
        <v>82</v>
      </c>
      <c r="AV165" s="12" t="s">
        <v>84</v>
      </c>
      <c r="AW165" s="12" t="s">
        <v>31</v>
      </c>
      <c r="AX165" s="12" t="s">
        <v>75</v>
      </c>
      <c r="AY165" s="209" t="s">
        <v>175</v>
      </c>
    </row>
    <row r="166" spans="1:65" s="14" customFormat="1" ht="11.25">
      <c r="B166" s="223"/>
      <c r="C166" s="224"/>
      <c r="D166" s="200" t="s">
        <v>182</v>
      </c>
      <c r="E166" s="225" t="s">
        <v>1</v>
      </c>
      <c r="F166" s="226" t="s">
        <v>253</v>
      </c>
      <c r="G166" s="224"/>
      <c r="H166" s="227">
        <v>126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AT166" s="233" t="s">
        <v>182</v>
      </c>
      <c r="AU166" s="233" t="s">
        <v>82</v>
      </c>
      <c r="AV166" s="14" t="s">
        <v>181</v>
      </c>
      <c r="AW166" s="14" t="s">
        <v>31</v>
      </c>
      <c r="AX166" s="14" t="s">
        <v>82</v>
      </c>
      <c r="AY166" s="233" t="s">
        <v>175</v>
      </c>
    </row>
    <row r="167" spans="1:65" s="2" customFormat="1" ht="16.5" customHeight="1">
      <c r="A167" s="34"/>
      <c r="B167" s="35"/>
      <c r="C167" s="184" t="s">
        <v>233</v>
      </c>
      <c r="D167" s="184" t="s">
        <v>176</v>
      </c>
      <c r="E167" s="185" t="s">
        <v>493</v>
      </c>
      <c r="F167" s="186" t="s">
        <v>494</v>
      </c>
      <c r="G167" s="187" t="s">
        <v>179</v>
      </c>
      <c r="H167" s="188">
        <v>40</v>
      </c>
      <c r="I167" s="189"/>
      <c r="J167" s="190">
        <f>ROUND(I167*H167,2)</f>
        <v>0</v>
      </c>
      <c r="K167" s="186" t="s">
        <v>1</v>
      </c>
      <c r="L167" s="191"/>
      <c r="M167" s="192" t="s">
        <v>1</v>
      </c>
      <c r="N167" s="193" t="s">
        <v>40</v>
      </c>
      <c r="O167" s="71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6" t="s">
        <v>180</v>
      </c>
      <c r="AT167" s="196" t="s">
        <v>176</v>
      </c>
      <c r="AU167" s="196" t="s">
        <v>82</v>
      </c>
      <c r="AY167" s="17" t="s">
        <v>175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7" t="s">
        <v>82</v>
      </c>
      <c r="BK167" s="197">
        <f>ROUND(I167*H167,2)</f>
        <v>0</v>
      </c>
      <c r="BL167" s="17" t="s">
        <v>181</v>
      </c>
      <c r="BM167" s="196" t="s">
        <v>236</v>
      </c>
    </row>
    <row r="168" spans="1:65" s="12" customFormat="1" ht="11.25">
      <c r="B168" s="198"/>
      <c r="C168" s="199"/>
      <c r="D168" s="200" t="s">
        <v>182</v>
      </c>
      <c r="E168" s="201" t="s">
        <v>1</v>
      </c>
      <c r="F168" s="202" t="s">
        <v>495</v>
      </c>
      <c r="G168" s="199"/>
      <c r="H168" s="203">
        <v>40</v>
      </c>
      <c r="I168" s="204"/>
      <c r="J168" s="199"/>
      <c r="K168" s="199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182</v>
      </c>
      <c r="AU168" s="209" t="s">
        <v>82</v>
      </c>
      <c r="AV168" s="12" t="s">
        <v>84</v>
      </c>
      <c r="AW168" s="12" t="s">
        <v>31</v>
      </c>
      <c r="AX168" s="12" t="s">
        <v>75</v>
      </c>
      <c r="AY168" s="209" t="s">
        <v>175</v>
      </c>
    </row>
    <row r="169" spans="1:65" s="14" customFormat="1" ht="11.25">
      <c r="B169" s="223"/>
      <c r="C169" s="224"/>
      <c r="D169" s="200" t="s">
        <v>182</v>
      </c>
      <c r="E169" s="225" t="s">
        <v>1</v>
      </c>
      <c r="F169" s="226" t="s">
        <v>253</v>
      </c>
      <c r="G169" s="224"/>
      <c r="H169" s="227">
        <v>40</v>
      </c>
      <c r="I169" s="228"/>
      <c r="J169" s="224"/>
      <c r="K169" s="224"/>
      <c r="L169" s="229"/>
      <c r="M169" s="250"/>
      <c r="N169" s="251"/>
      <c r="O169" s="251"/>
      <c r="P169" s="251"/>
      <c r="Q169" s="251"/>
      <c r="R169" s="251"/>
      <c r="S169" s="251"/>
      <c r="T169" s="252"/>
      <c r="AT169" s="233" t="s">
        <v>182</v>
      </c>
      <c r="AU169" s="233" t="s">
        <v>82</v>
      </c>
      <c r="AV169" s="14" t="s">
        <v>181</v>
      </c>
      <c r="AW169" s="14" t="s">
        <v>31</v>
      </c>
      <c r="AX169" s="14" t="s">
        <v>82</v>
      </c>
      <c r="AY169" s="233" t="s">
        <v>175</v>
      </c>
    </row>
    <row r="170" spans="1:65" s="2" customFormat="1" ht="6.95" customHeight="1">
      <c r="A170" s="34"/>
      <c r="B170" s="54"/>
      <c r="C170" s="55"/>
      <c r="D170" s="55"/>
      <c r="E170" s="55"/>
      <c r="F170" s="55"/>
      <c r="G170" s="55"/>
      <c r="H170" s="55"/>
      <c r="I170" s="55"/>
      <c r="J170" s="55"/>
      <c r="K170" s="55"/>
      <c r="L170" s="39"/>
      <c r="M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</row>
  </sheetData>
  <sheetProtection algorithmName="SHA-512" hashValue="gZl9xkS5WPLl7Pm0l+xCOOQUcXYO5WelObvqUfIP+/IcF8hbVlpke/N2cCARXrwxcPVifsstJAEmxWjt5wOFYA==" saltValue="m38XdmvRGcLbQDEsV7lzV2Nytde5jmBwe0b/x1jOwVcfm69E36ibQp22+kk07FYP3QiIKZM5pAQbb9LaDmwlrA==" spinCount="100000" sheet="1" objects="1" scenarios="1" formatColumns="0" formatRows="0" autoFilter="0"/>
  <autoFilter ref="C126:K169" xr:uid="{00000000-0009-0000-0000-000004000000}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4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107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145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306" t="str">
        <f>'Rekapitulace stavby'!K6</f>
        <v>R 198 – IP1a, IP1b, IP2 a IP3 v k. ú. Černožice n. Labem - Sadové úpravy</v>
      </c>
      <c r="F7" s="307"/>
      <c r="G7" s="307"/>
      <c r="H7" s="307"/>
      <c r="L7" s="20"/>
    </row>
    <row r="8" spans="1:46" ht="12.75">
      <c r="B8" s="20"/>
      <c r="D8" s="119" t="s">
        <v>146</v>
      </c>
      <c r="L8" s="20"/>
    </row>
    <row r="9" spans="1:46" s="1" customFormat="1" ht="16.5" customHeight="1">
      <c r="B9" s="20"/>
      <c r="E9" s="306" t="s">
        <v>147</v>
      </c>
      <c r="F9" s="305"/>
      <c r="G9" s="305"/>
      <c r="H9" s="305"/>
      <c r="L9" s="20"/>
    </row>
    <row r="10" spans="1:46" s="1" customFormat="1" ht="12" customHeight="1">
      <c r="B10" s="20"/>
      <c r="D10" s="119" t="s">
        <v>148</v>
      </c>
      <c r="L10" s="20"/>
    </row>
    <row r="11" spans="1:46" s="2" customFormat="1" ht="16.5" customHeight="1">
      <c r="A11" s="34"/>
      <c r="B11" s="39"/>
      <c r="C11" s="34"/>
      <c r="D11" s="34"/>
      <c r="E11" s="308" t="s">
        <v>465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150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10" t="s">
        <v>496</v>
      </c>
      <c r="F13" s="309"/>
      <c r="G13" s="309"/>
      <c r="H13" s="309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09" t="s">
        <v>1</v>
      </c>
      <c r="G15" s="34"/>
      <c r="H15" s="34"/>
      <c r="I15" s="119" t="s">
        <v>19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09" t="s">
        <v>26</v>
      </c>
      <c r="G16" s="34"/>
      <c r="H16" s="34"/>
      <c r="I16" s="119" t="s">
        <v>22</v>
      </c>
      <c r="J16" s="121" t="str">
        <f>'Rekapitulace stavby'!AN8</f>
        <v>26. 9. 2024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09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tr">
        <f>IF('Rekapitulace stavby'!E11="","",'Rekapitulace stavby'!E11)</f>
        <v xml:space="preserve"> </v>
      </c>
      <c r="F19" s="34"/>
      <c r="G19" s="34"/>
      <c r="H19" s="34"/>
      <c r="I19" s="119" t="s">
        <v>27</v>
      </c>
      <c r="J19" s="109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28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11" t="str">
        <f>'Rekapitulace stavby'!E14</f>
        <v>Vyplň údaj</v>
      </c>
      <c r="F22" s="312"/>
      <c r="G22" s="312"/>
      <c r="H22" s="312"/>
      <c r="I22" s="119" t="s">
        <v>27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30</v>
      </c>
      <c r="E24" s="34"/>
      <c r="F24" s="34"/>
      <c r="G24" s="34"/>
      <c r="H24" s="34"/>
      <c r="I24" s="119" t="s">
        <v>25</v>
      </c>
      <c r="J24" s="109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tr">
        <f>IF('Rekapitulace stavby'!E17="","",'Rekapitulace stavby'!E17)</f>
        <v xml:space="preserve"> </v>
      </c>
      <c r="F25" s="34"/>
      <c r="G25" s="34"/>
      <c r="H25" s="34"/>
      <c r="I25" s="119" t="s">
        <v>27</v>
      </c>
      <c r="J25" s="109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32</v>
      </c>
      <c r="E27" s="34"/>
      <c r="F27" s="34"/>
      <c r="G27" s="34"/>
      <c r="H27" s="34"/>
      <c r="I27" s="119" t="s">
        <v>25</v>
      </c>
      <c r="J27" s="109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tr">
        <f>IF('Rekapitulace stavby'!E20="","",'Rekapitulace stavby'!E20)</f>
        <v xml:space="preserve"> </v>
      </c>
      <c r="F28" s="34"/>
      <c r="G28" s="34"/>
      <c r="H28" s="34"/>
      <c r="I28" s="119" t="s">
        <v>27</v>
      </c>
      <c r="J28" s="109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2"/>
      <c r="B31" s="123"/>
      <c r="C31" s="122"/>
      <c r="D31" s="122"/>
      <c r="E31" s="313" t="s">
        <v>1</v>
      </c>
      <c r="F31" s="313"/>
      <c r="G31" s="313"/>
      <c r="H31" s="313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6" t="s">
        <v>35</v>
      </c>
      <c r="E34" s="34"/>
      <c r="F34" s="34"/>
      <c r="G34" s="34"/>
      <c r="H34" s="34"/>
      <c r="I34" s="34"/>
      <c r="J34" s="127">
        <f>ROUND(J133,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5"/>
      <c r="E35" s="125"/>
      <c r="F35" s="125"/>
      <c r="G35" s="125"/>
      <c r="H35" s="125"/>
      <c r="I35" s="125"/>
      <c r="J35" s="125"/>
      <c r="K35" s="125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8" t="s">
        <v>37</v>
      </c>
      <c r="G36" s="34"/>
      <c r="H36" s="34"/>
      <c r="I36" s="128" t="s">
        <v>36</v>
      </c>
      <c r="J36" s="128" t="s">
        <v>38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0" t="s">
        <v>39</v>
      </c>
      <c r="E37" s="119" t="s">
        <v>40</v>
      </c>
      <c r="F37" s="129">
        <f>ROUND((SUM(BE133:BE248)),  2)</f>
        <v>0</v>
      </c>
      <c r="G37" s="34"/>
      <c r="H37" s="34"/>
      <c r="I37" s="130">
        <v>0.21</v>
      </c>
      <c r="J37" s="129">
        <f>ROUND(((SUM(BE133:BE248))*I37),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41</v>
      </c>
      <c r="F38" s="129">
        <f>ROUND((SUM(BF133:BF248)),  2)</f>
        <v>0</v>
      </c>
      <c r="G38" s="34"/>
      <c r="H38" s="34"/>
      <c r="I38" s="130">
        <v>0.12</v>
      </c>
      <c r="J38" s="129">
        <f>ROUND(((SUM(BF133:BF248))*I38),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42</v>
      </c>
      <c r="F39" s="129">
        <f>ROUND((SUM(BG133:BG248)),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43</v>
      </c>
      <c r="F40" s="129">
        <f>ROUND((SUM(BH133:BH248)),  2)</f>
        <v>0</v>
      </c>
      <c r="G40" s="34"/>
      <c r="H40" s="34"/>
      <c r="I40" s="130">
        <v>0.12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44</v>
      </c>
      <c r="F41" s="129">
        <f>ROUND((SUM(BI133:BI248)),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45</v>
      </c>
      <c r="E43" s="133"/>
      <c r="F43" s="133"/>
      <c r="G43" s="134" t="s">
        <v>46</v>
      </c>
      <c r="H43" s="135" t="s">
        <v>47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152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customHeight="1">
      <c r="A85" s="34"/>
      <c r="B85" s="35"/>
      <c r="C85" s="36"/>
      <c r="D85" s="36"/>
      <c r="E85" s="314" t="str">
        <f>E7</f>
        <v>R 198 – IP1a, IP1b, IP2 a IP3 v k. ú. Černožice n. Labem - Sadové úpravy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146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14" t="s">
        <v>147</v>
      </c>
      <c r="F87" s="290"/>
      <c r="G87" s="290"/>
      <c r="H87" s="290"/>
      <c r="I87" s="22"/>
      <c r="J87" s="22"/>
      <c r="K87" s="22"/>
      <c r="L87" s="20"/>
    </row>
    <row r="88" spans="1:31" s="1" customFormat="1" ht="12" customHeight="1">
      <c r="B88" s="21"/>
      <c r="C88" s="29" t="s">
        <v>148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16" t="s">
        <v>465</v>
      </c>
      <c r="F89" s="317"/>
      <c r="G89" s="317"/>
      <c r="H89" s="31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150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60" t="str">
        <f>E13</f>
        <v>SO–02 IP1b_OM -  Ostatní materiál</v>
      </c>
      <c r="F91" s="317"/>
      <c r="G91" s="317"/>
      <c r="H91" s="317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26. 9. 2024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30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28</v>
      </c>
      <c r="D96" s="36"/>
      <c r="E96" s="36"/>
      <c r="F96" s="27" t="str">
        <f>IF(E22="","",E22)</f>
        <v>Vyplň údaj</v>
      </c>
      <c r="G96" s="36"/>
      <c r="H96" s="36"/>
      <c r="I96" s="29" t="s">
        <v>32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153</v>
      </c>
      <c r="D98" s="150"/>
      <c r="E98" s="150"/>
      <c r="F98" s="150"/>
      <c r="G98" s="150"/>
      <c r="H98" s="150"/>
      <c r="I98" s="150"/>
      <c r="J98" s="151" t="s">
        <v>154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155</v>
      </c>
      <c r="D100" s="36"/>
      <c r="E100" s="36"/>
      <c r="F100" s="36"/>
      <c r="G100" s="36"/>
      <c r="H100" s="36"/>
      <c r="I100" s="36"/>
      <c r="J100" s="84">
        <f>J133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156</v>
      </c>
    </row>
    <row r="101" spans="1:47" s="9" customFormat="1" ht="24.95" customHeight="1">
      <c r="B101" s="153"/>
      <c r="C101" s="154"/>
      <c r="D101" s="155" t="s">
        <v>239</v>
      </c>
      <c r="E101" s="156"/>
      <c r="F101" s="156"/>
      <c r="G101" s="156"/>
      <c r="H101" s="156"/>
      <c r="I101" s="156"/>
      <c r="J101" s="157">
        <f>J134</f>
        <v>0</v>
      </c>
      <c r="K101" s="154"/>
      <c r="L101" s="158"/>
    </row>
    <row r="102" spans="1:47" s="9" customFormat="1" ht="24.95" customHeight="1">
      <c r="B102" s="153"/>
      <c r="C102" s="154"/>
      <c r="D102" s="155" t="s">
        <v>240</v>
      </c>
      <c r="E102" s="156"/>
      <c r="F102" s="156"/>
      <c r="G102" s="156"/>
      <c r="H102" s="156"/>
      <c r="I102" s="156"/>
      <c r="J102" s="157">
        <f>J140</f>
        <v>0</v>
      </c>
      <c r="K102" s="154"/>
      <c r="L102" s="158"/>
    </row>
    <row r="103" spans="1:47" s="9" customFormat="1" ht="24.95" customHeight="1">
      <c r="B103" s="153"/>
      <c r="C103" s="154"/>
      <c r="D103" s="155" t="s">
        <v>241</v>
      </c>
      <c r="E103" s="156"/>
      <c r="F103" s="156"/>
      <c r="G103" s="156"/>
      <c r="H103" s="156"/>
      <c r="I103" s="156"/>
      <c r="J103" s="157">
        <f>J142</f>
        <v>0</v>
      </c>
      <c r="K103" s="154"/>
      <c r="L103" s="158"/>
    </row>
    <row r="104" spans="1:47" s="9" customFormat="1" ht="24.95" customHeight="1">
      <c r="B104" s="153"/>
      <c r="C104" s="154"/>
      <c r="D104" s="155" t="s">
        <v>242</v>
      </c>
      <c r="E104" s="156"/>
      <c r="F104" s="156"/>
      <c r="G104" s="156"/>
      <c r="H104" s="156"/>
      <c r="I104" s="156"/>
      <c r="J104" s="157">
        <f>J183</f>
        <v>0</v>
      </c>
      <c r="K104" s="154"/>
      <c r="L104" s="158"/>
    </row>
    <row r="105" spans="1:47" s="9" customFormat="1" ht="24.95" customHeight="1">
      <c r="B105" s="153"/>
      <c r="C105" s="154"/>
      <c r="D105" s="155" t="s">
        <v>243</v>
      </c>
      <c r="E105" s="156"/>
      <c r="F105" s="156"/>
      <c r="G105" s="156"/>
      <c r="H105" s="156"/>
      <c r="I105" s="156"/>
      <c r="J105" s="157">
        <f>J220</f>
        <v>0</v>
      </c>
      <c r="K105" s="154"/>
      <c r="L105" s="158"/>
    </row>
    <row r="106" spans="1:47" s="9" customFormat="1" ht="24.95" customHeight="1">
      <c r="B106" s="153"/>
      <c r="C106" s="154"/>
      <c r="D106" s="155" t="s">
        <v>244</v>
      </c>
      <c r="E106" s="156"/>
      <c r="F106" s="156"/>
      <c r="G106" s="156"/>
      <c r="H106" s="156"/>
      <c r="I106" s="156"/>
      <c r="J106" s="157">
        <f>J237</f>
        <v>0</v>
      </c>
      <c r="K106" s="154"/>
      <c r="L106" s="158"/>
    </row>
    <row r="107" spans="1:47" s="9" customFormat="1" ht="24.95" customHeight="1">
      <c r="B107" s="153"/>
      <c r="C107" s="154"/>
      <c r="D107" s="155" t="s">
        <v>245</v>
      </c>
      <c r="E107" s="156"/>
      <c r="F107" s="156"/>
      <c r="G107" s="156"/>
      <c r="H107" s="156"/>
      <c r="I107" s="156"/>
      <c r="J107" s="157">
        <f>J243</f>
        <v>0</v>
      </c>
      <c r="K107" s="154"/>
      <c r="L107" s="158"/>
    </row>
    <row r="108" spans="1:47" s="9" customFormat="1" ht="24.95" customHeight="1">
      <c r="B108" s="153"/>
      <c r="C108" s="154"/>
      <c r="D108" s="155" t="s">
        <v>497</v>
      </c>
      <c r="E108" s="156"/>
      <c r="F108" s="156"/>
      <c r="G108" s="156"/>
      <c r="H108" s="156"/>
      <c r="I108" s="156"/>
      <c r="J108" s="157">
        <f>J245</f>
        <v>0</v>
      </c>
      <c r="K108" s="154"/>
      <c r="L108" s="158"/>
    </row>
    <row r="109" spans="1:47" s="9" customFormat="1" ht="24.95" customHeight="1">
      <c r="B109" s="153"/>
      <c r="C109" s="154"/>
      <c r="D109" s="155" t="s">
        <v>498</v>
      </c>
      <c r="E109" s="156"/>
      <c r="F109" s="156"/>
      <c r="G109" s="156"/>
      <c r="H109" s="156"/>
      <c r="I109" s="156"/>
      <c r="J109" s="157">
        <f>J247</f>
        <v>0</v>
      </c>
      <c r="K109" s="154"/>
      <c r="L109" s="158"/>
    </row>
    <row r="110" spans="1:47" s="2" customFormat="1" ht="21.7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pans="1:31" s="2" customFormat="1" ht="6.95" customHeight="1">
      <c r="A115" s="34"/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24.95" customHeight="1">
      <c r="A116" s="34"/>
      <c r="B116" s="35"/>
      <c r="C116" s="23" t="s">
        <v>160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2" customHeight="1">
      <c r="A118" s="34"/>
      <c r="B118" s="35"/>
      <c r="C118" s="29" t="s">
        <v>16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6.25" customHeight="1">
      <c r="A119" s="34"/>
      <c r="B119" s="35"/>
      <c r="C119" s="36"/>
      <c r="D119" s="36"/>
      <c r="E119" s="314" t="str">
        <f>E7</f>
        <v>R 198 – IP1a, IP1b, IP2 a IP3 v k. ú. Černožice n. Labem - Sadové úpravy</v>
      </c>
      <c r="F119" s="315"/>
      <c r="G119" s="315"/>
      <c r="H119" s="315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1" customFormat="1" ht="12" customHeight="1">
      <c r="B120" s="21"/>
      <c r="C120" s="29" t="s">
        <v>146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pans="1:31" s="1" customFormat="1" ht="16.5" customHeight="1">
      <c r="B121" s="21"/>
      <c r="C121" s="22"/>
      <c r="D121" s="22"/>
      <c r="E121" s="314" t="s">
        <v>147</v>
      </c>
      <c r="F121" s="290"/>
      <c r="G121" s="290"/>
      <c r="H121" s="290"/>
      <c r="I121" s="22"/>
      <c r="J121" s="22"/>
      <c r="K121" s="22"/>
      <c r="L121" s="20"/>
    </row>
    <row r="122" spans="1:31" s="1" customFormat="1" ht="12" customHeight="1">
      <c r="B122" s="21"/>
      <c r="C122" s="29" t="s">
        <v>148</v>
      </c>
      <c r="D122" s="22"/>
      <c r="E122" s="22"/>
      <c r="F122" s="22"/>
      <c r="G122" s="22"/>
      <c r="H122" s="22"/>
      <c r="I122" s="22"/>
      <c r="J122" s="22"/>
      <c r="K122" s="22"/>
      <c r="L122" s="20"/>
    </row>
    <row r="123" spans="1:31" s="2" customFormat="1" ht="16.5" customHeight="1">
      <c r="A123" s="34"/>
      <c r="B123" s="35"/>
      <c r="C123" s="36"/>
      <c r="D123" s="36"/>
      <c r="E123" s="316" t="s">
        <v>465</v>
      </c>
      <c r="F123" s="317"/>
      <c r="G123" s="317"/>
      <c r="H123" s="317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150</v>
      </c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6.5" customHeight="1">
      <c r="A125" s="34"/>
      <c r="B125" s="35"/>
      <c r="C125" s="36"/>
      <c r="D125" s="36"/>
      <c r="E125" s="260" t="str">
        <f>E13</f>
        <v>SO–02 IP1b_OM -  Ostatní materiál</v>
      </c>
      <c r="F125" s="317"/>
      <c r="G125" s="317"/>
      <c r="H125" s="317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9" t="s">
        <v>20</v>
      </c>
      <c r="D127" s="36"/>
      <c r="E127" s="36"/>
      <c r="F127" s="27" t="str">
        <f>F16</f>
        <v xml:space="preserve"> </v>
      </c>
      <c r="G127" s="36"/>
      <c r="H127" s="36"/>
      <c r="I127" s="29" t="s">
        <v>22</v>
      </c>
      <c r="J127" s="66" t="str">
        <f>IF(J16="","",J16)</f>
        <v>26. 9. 2024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24</v>
      </c>
      <c r="D129" s="36"/>
      <c r="E129" s="36"/>
      <c r="F129" s="27" t="str">
        <f>E19</f>
        <v xml:space="preserve"> </v>
      </c>
      <c r="G129" s="36"/>
      <c r="H129" s="36"/>
      <c r="I129" s="29" t="s">
        <v>30</v>
      </c>
      <c r="J129" s="32" t="str">
        <f>E25</f>
        <v xml:space="preserve"> 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5.2" customHeight="1">
      <c r="A130" s="34"/>
      <c r="B130" s="35"/>
      <c r="C130" s="29" t="s">
        <v>28</v>
      </c>
      <c r="D130" s="36"/>
      <c r="E130" s="36"/>
      <c r="F130" s="27" t="str">
        <f>IF(E22="","",E22)</f>
        <v>Vyplň údaj</v>
      </c>
      <c r="G130" s="36"/>
      <c r="H130" s="36"/>
      <c r="I130" s="29" t="s">
        <v>32</v>
      </c>
      <c r="J130" s="32" t="str">
        <f>E28</f>
        <v xml:space="preserve"> </v>
      </c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0.35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10" customFormat="1" ht="29.25" customHeight="1">
      <c r="A132" s="159"/>
      <c r="B132" s="160"/>
      <c r="C132" s="161" t="s">
        <v>161</v>
      </c>
      <c r="D132" s="162" t="s">
        <v>60</v>
      </c>
      <c r="E132" s="162" t="s">
        <v>56</v>
      </c>
      <c r="F132" s="162" t="s">
        <v>57</v>
      </c>
      <c r="G132" s="162" t="s">
        <v>162</v>
      </c>
      <c r="H132" s="162" t="s">
        <v>163</v>
      </c>
      <c r="I132" s="162" t="s">
        <v>164</v>
      </c>
      <c r="J132" s="162" t="s">
        <v>154</v>
      </c>
      <c r="K132" s="163" t="s">
        <v>165</v>
      </c>
      <c r="L132" s="164"/>
      <c r="M132" s="75" t="s">
        <v>1</v>
      </c>
      <c r="N132" s="76" t="s">
        <v>39</v>
      </c>
      <c r="O132" s="76" t="s">
        <v>166</v>
      </c>
      <c r="P132" s="76" t="s">
        <v>167</v>
      </c>
      <c r="Q132" s="76" t="s">
        <v>168</v>
      </c>
      <c r="R132" s="76" t="s">
        <v>169</v>
      </c>
      <c r="S132" s="76" t="s">
        <v>170</v>
      </c>
      <c r="T132" s="77" t="s">
        <v>171</v>
      </c>
      <c r="U132" s="159"/>
      <c r="V132" s="159"/>
      <c r="W132" s="159"/>
      <c r="X132" s="159"/>
      <c r="Y132" s="159"/>
      <c r="Z132" s="159"/>
      <c r="AA132" s="159"/>
      <c r="AB132" s="159"/>
      <c r="AC132" s="159"/>
      <c r="AD132" s="159"/>
      <c r="AE132" s="159"/>
    </row>
    <row r="133" spans="1:65" s="2" customFormat="1" ht="22.9" customHeight="1">
      <c r="A133" s="34"/>
      <c r="B133" s="35"/>
      <c r="C133" s="82" t="s">
        <v>172</v>
      </c>
      <c r="D133" s="36"/>
      <c r="E133" s="36"/>
      <c r="F133" s="36"/>
      <c r="G133" s="36"/>
      <c r="H133" s="36"/>
      <c r="I133" s="36"/>
      <c r="J133" s="165">
        <f>BK133</f>
        <v>0</v>
      </c>
      <c r="K133" s="36"/>
      <c r="L133" s="39"/>
      <c r="M133" s="78"/>
      <c r="N133" s="166"/>
      <c r="O133" s="79"/>
      <c r="P133" s="167">
        <f>P134+P140+P142+P183+P220+P237+P243+P245+P247</f>
        <v>0</v>
      </c>
      <c r="Q133" s="79"/>
      <c r="R133" s="167">
        <f>R134+R140+R142+R183+R220+R237+R243+R245+R247</f>
        <v>0</v>
      </c>
      <c r="S133" s="79"/>
      <c r="T133" s="168">
        <f>T134+T140+T142+T183+T220+T237+T243+T245+T247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74</v>
      </c>
      <c r="AU133" s="17" t="s">
        <v>156</v>
      </c>
      <c r="BK133" s="169">
        <f>BK134+BK140+BK142+BK183+BK220+BK237+BK243+BK245+BK247</f>
        <v>0</v>
      </c>
    </row>
    <row r="134" spans="1:65" s="11" customFormat="1" ht="25.9" customHeight="1">
      <c r="B134" s="170"/>
      <c r="C134" s="171"/>
      <c r="D134" s="172" t="s">
        <v>74</v>
      </c>
      <c r="E134" s="173" t="s">
        <v>173</v>
      </c>
      <c r="F134" s="173" t="s">
        <v>247</v>
      </c>
      <c r="G134" s="171"/>
      <c r="H134" s="171"/>
      <c r="I134" s="174"/>
      <c r="J134" s="175">
        <f>BK134</f>
        <v>0</v>
      </c>
      <c r="K134" s="171"/>
      <c r="L134" s="176"/>
      <c r="M134" s="177"/>
      <c r="N134" s="178"/>
      <c r="O134" s="178"/>
      <c r="P134" s="179">
        <f>SUM(P135:P139)</f>
        <v>0</v>
      </c>
      <c r="Q134" s="178"/>
      <c r="R134" s="179">
        <f>SUM(R135:R139)</f>
        <v>0</v>
      </c>
      <c r="S134" s="178"/>
      <c r="T134" s="180">
        <f>SUM(T135:T139)</f>
        <v>0</v>
      </c>
      <c r="AR134" s="181" t="s">
        <v>82</v>
      </c>
      <c r="AT134" s="182" t="s">
        <v>74</v>
      </c>
      <c r="AU134" s="182" t="s">
        <v>75</v>
      </c>
      <c r="AY134" s="181" t="s">
        <v>175</v>
      </c>
      <c r="BK134" s="183">
        <f>SUM(BK135:BK139)</f>
        <v>0</v>
      </c>
    </row>
    <row r="135" spans="1:65" s="2" customFormat="1" ht="24.2" customHeight="1">
      <c r="A135" s="34"/>
      <c r="B135" s="35"/>
      <c r="C135" s="184" t="s">
        <v>82</v>
      </c>
      <c r="D135" s="184" t="s">
        <v>176</v>
      </c>
      <c r="E135" s="185" t="s">
        <v>499</v>
      </c>
      <c r="F135" s="186" t="s">
        <v>249</v>
      </c>
      <c r="G135" s="187" t="s">
        <v>250</v>
      </c>
      <c r="H135" s="188">
        <v>1.528</v>
      </c>
      <c r="I135" s="189"/>
      <c r="J135" s="190">
        <f>ROUND(I135*H135,2)</f>
        <v>0</v>
      </c>
      <c r="K135" s="186" t="s">
        <v>1</v>
      </c>
      <c r="L135" s="191"/>
      <c r="M135" s="192" t="s">
        <v>1</v>
      </c>
      <c r="N135" s="193" t="s">
        <v>40</v>
      </c>
      <c r="O135" s="71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6" t="s">
        <v>180</v>
      </c>
      <c r="AT135" s="196" t="s">
        <v>176</v>
      </c>
      <c r="AU135" s="196" t="s">
        <v>82</v>
      </c>
      <c r="AY135" s="17" t="s">
        <v>175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7" t="s">
        <v>82</v>
      </c>
      <c r="BK135" s="197">
        <f>ROUND(I135*H135,2)</f>
        <v>0</v>
      </c>
      <c r="BL135" s="17" t="s">
        <v>181</v>
      </c>
      <c r="BM135" s="196" t="s">
        <v>500</v>
      </c>
    </row>
    <row r="136" spans="1:65" s="13" customFormat="1" ht="11.25">
      <c r="B136" s="213"/>
      <c r="C136" s="214"/>
      <c r="D136" s="200" t="s">
        <v>182</v>
      </c>
      <c r="E136" s="215" t="s">
        <v>1</v>
      </c>
      <c r="F136" s="216" t="s">
        <v>251</v>
      </c>
      <c r="G136" s="214"/>
      <c r="H136" s="215" t="s">
        <v>1</v>
      </c>
      <c r="I136" s="217"/>
      <c r="J136" s="214"/>
      <c r="K136" s="214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182</v>
      </c>
      <c r="AU136" s="222" t="s">
        <v>82</v>
      </c>
      <c r="AV136" s="13" t="s">
        <v>82</v>
      </c>
      <c r="AW136" s="13" t="s">
        <v>31</v>
      </c>
      <c r="AX136" s="13" t="s">
        <v>75</v>
      </c>
      <c r="AY136" s="222" t="s">
        <v>175</v>
      </c>
    </row>
    <row r="137" spans="1:65" s="12" customFormat="1" ht="11.25">
      <c r="B137" s="198"/>
      <c r="C137" s="199"/>
      <c r="D137" s="200" t="s">
        <v>182</v>
      </c>
      <c r="E137" s="201" t="s">
        <v>1</v>
      </c>
      <c r="F137" s="202" t="s">
        <v>501</v>
      </c>
      <c r="G137" s="199"/>
      <c r="H137" s="203">
        <v>1.528</v>
      </c>
      <c r="I137" s="204"/>
      <c r="J137" s="199"/>
      <c r="K137" s="199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182</v>
      </c>
      <c r="AU137" s="209" t="s">
        <v>82</v>
      </c>
      <c r="AV137" s="12" t="s">
        <v>84</v>
      </c>
      <c r="AW137" s="12" t="s">
        <v>31</v>
      </c>
      <c r="AX137" s="12" t="s">
        <v>75</v>
      </c>
      <c r="AY137" s="209" t="s">
        <v>175</v>
      </c>
    </row>
    <row r="138" spans="1:65" s="14" customFormat="1" ht="11.25">
      <c r="B138" s="223"/>
      <c r="C138" s="224"/>
      <c r="D138" s="200" t="s">
        <v>182</v>
      </c>
      <c r="E138" s="225" t="s">
        <v>1</v>
      </c>
      <c r="F138" s="226" t="s">
        <v>253</v>
      </c>
      <c r="G138" s="224"/>
      <c r="H138" s="227">
        <v>1.528</v>
      </c>
      <c r="I138" s="228"/>
      <c r="J138" s="224"/>
      <c r="K138" s="224"/>
      <c r="L138" s="229"/>
      <c r="M138" s="230"/>
      <c r="N138" s="231"/>
      <c r="O138" s="231"/>
      <c r="P138" s="231"/>
      <c r="Q138" s="231"/>
      <c r="R138" s="231"/>
      <c r="S138" s="231"/>
      <c r="T138" s="232"/>
      <c r="AT138" s="233" t="s">
        <v>182</v>
      </c>
      <c r="AU138" s="233" t="s">
        <v>82</v>
      </c>
      <c r="AV138" s="14" t="s">
        <v>181</v>
      </c>
      <c r="AW138" s="14" t="s">
        <v>31</v>
      </c>
      <c r="AX138" s="14" t="s">
        <v>82</v>
      </c>
      <c r="AY138" s="233" t="s">
        <v>175</v>
      </c>
    </row>
    <row r="139" spans="1:65" s="2" customFormat="1" ht="24.2" customHeight="1">
      <c r="A139" s="34"/>
      <c r="B139" s="35"/>
      <c r="C139" s="184" t="s">
        <v>84</v>
      </c>
      <c r="D139" s="184" t="s">
        <v>176</v>
      </c>
      <c r="E139" s="185" t="s">
        <v>502</v>
      </c>
      <c r="F139" s="186" t="s">
        <v>255</v>
      </c>
      <c r="G139" s="187" t="s">
        <v>179</v>
      </c>
      <c r="H139" s="188">
        <v>36</v>
      </c>
      <c r="I139" s="189"/>
      <c r="J139" s="190">
        <f>ROUND(I139*H139,2)</f>
        <v>0</v>
      </c>
      <c r="K139" s="186" t="s">
        <v>1</v>
      </c>
      <c r="L139" s="191"/>
      <c r="M139" s="192" t="s">
        <v>1</v>
      </c>
      <c r="N139" s="193" t="s">
        <v>40</v>
      </c>
      <c r="O139" s="71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6" t="s">
        <v>180</v>
      </c>
      <c r="AT139" s="196" t="s">
        <v>176</v>
      </c>
      <c r="AU139" s="196" t="s">
        <v>82</v>
      </c>
      <c r="AY139" s="17" t="s">
        <v>175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82</v>
      </c>
      <c r="BK139" s="197">
        <f>ROUND(I139*H139,2)</f>
        <v>0</v>
      </c>
      <c r="BL139" s="17" t="s">
        <v>181</v>
      </c>
      <c r="BM139" s="196" t="s">
        <v>503</v>
      </c>
    </row>
    <row r="140" spans="1:65" s="11" customFormat="1" ht="25.9" customHeight="1">
      <c r="B140" s="170"/>
      <c r="C140" s="171"/>
      <c r="D140" s="172" t="s">
        <v>74</v>
      </c>
      <c r="E140" s="173" t="s">
        <v>187</v>
      </c>
      <c r="F140" s="173" t="s">
        <v>256</v>
      </c>
      <c r="G140" s="171"/>
      <c r="H140" s="171"/>
      <c r="I140" s="174"/>
      <c r="J140" s="175">
        <f>BK140</f>
        <v>0</v>
      </c>
      <c r="K140" s="171"/>
      <c r="L140" s="176"/>
      <c r="M140" s="177"/>
      <c r="N140" s="178"/>
      <c r="O140" s="178"/>
      <c r="P140" s="179">
        <f>P141</f>
        <v>0</v>
      </c>
      <c r="Q140" s="178"/>
      <c r="R140" s="179">
        <f>R141</f>
        <v>0</v>
      </c>
      <c r="S140" s="178"/>
      <c r="T140" s="180">
        <f>T141</f>
        <v>0</v>
      </c>
      <c r="AR140" s="181" t="s">
        <v>82</v>
      </c>
      <c r="AT140" s="182" t="s">
        <v>74</v>
      </c>
      <c r="AU140" s="182" t="s">
        <v>75</v>
      </c>
      <c r="AY140" s="181" t="s">
        <v>175</v>
      </c>
      <c r="BK140" s="183">
        <f>BK141</f>
        <v>0</v>
      </c>
    </row>
    <row r="141" spans="1:65" s="2" customFormat="1" ht="24.2" customHeight="1">
      <c r="A141" s="34"/>
      <c r="B141" s="35"/>
      <c r="C141" s="184" t="s">
        <v>92</v>
      </c>
      <c r="D141" s="184" t="s">
        <v>176</v>
      </c>
      <c r="E141" s="185" t="s">
        <v>504</v>
      </c>
      <c r="F141" s="186" t="s">
        <v>505</v>
      </c>
      <c r="G141" s="187" t="s">
        <v>259</v>
      </c>
      <c r="H141" s="188">
        <v>40.04</v>
      </c>
      <c r="I141" s="189"/>
      <c r="J141" s="190">
        <f>ROUND(I141*H141,2)</f>
        <v>0</v>
      </c>
      <c r="K141" s="186" t="s">
        <v>1</v>
      </c>
      <c r="L141" s="191"/>
      <c r="M141" s="192" t="s">
        <v>1</v>
      </c>
      <c r="N141" s="193" t="s">
        <v>40</v>
      </c>
      <c r="O141" s="71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6" t="s">
        <v>180</v>
      </c>
      <c r="AT141" s="196" t="s">
        <v>176</v>
      </c>
      <c r="AU141" s="196" t="s">
        <v>82</v>
      </c>
      <c r="AY141" s="17" t="s">
        <v>175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82</v>
      </c>
      <c r="BK141" s="197">
        <f>ROUND(I141*H141,2)</f>
        <v>0</v>
      </c>
      <c r="BL141" s="17" t="s">
        <v>181</v>
      </c>
      <c r="BM141" s="196" t="s">
        <v>506</v>
      </c>
    </row>
    <row r="142" spans="1:65" s="11" customFormat="1" ht="25.9" customHeight="1">
      <c r="B142" s="170"/>
      <c r="C142" s="171"/>
      <c r="D142" s="172" t="s">
        <v>74</v>
      </c>
      <c r="E142" s="173" t="s">
        <v>201</v>
      </c>
      <c r="F142" s="173" t="s">
        <v>262</v>
      </c>
      <c r="G142" s="171"/>
      <c r="H142" s="171"/>
      <c r="I142" s="174"/>
      <c r="J142" s="175">
        <f>BK142</f>
        <v>0</v>
      </c>
      <c r="K142" s="171"/>
      <c r="L142" s="176"/>
      <c r="M142" s="177"/>
      <c r="N142" s="178"/>
      <c r="O142" s="178"/>
      <c r="P142" s="179">
        <f>SUM(P143:P182)</f>
        <v>0</v>
      </c>
      <c r="Q142" s="178"/>
      <c r="R142" s="179">
        <f>SUM(R143:R182)</f>
        <v>0</v>
      </c>
      <c r="S142" s="178"/>
      <c r="T142" s="180">
        <f>SUM(T143:T182)</f>
        <v>0</v>
      </c>
      <c r="AR142" s="181" t="s">
        <v>82</v>
      </c>
      <c r="AT142" s="182" t="s">
        <v>74</v>
      </c>
      <c r="AU142" s="182" t="s">
        <v>75</v>
      </c>
      <c r="AY142" s="181" t="s">
        <v>175</v>
      </c>
      <c r="BK142" s="183">
        <f>SUM(BK143:BK182)</f>
        <v>0</v>
      </c>
    </row>
    <row r="143" spans="1:65" s="2" customFormat="1" ht="16.5" customHeight="1">
      <c r="A143" s="34"/>
      <c r="B143" s="35"/>
      <c r="C143" s="184" t="s">
        <v>181</v>
      </c>
      <c r="D143" s="184" t="s">
        <v>176</v>
      </c>
      <c r="E143" s="185" t="s">
        <v>507</v>
      </c>
      <c r="F143" s="186" t="s">
        <v>264</v>
      </c>
      <c r="G143" s="187" t="s">
        <v>259</v>
      </c>
      <c r="H143" s="188">
        <v>7.2</v>
      </c>
      <c r="I143" s="189"/>
      <c r="J143" s="190">
        <f>ROUND(I143*H143,2)</f>
        <v>0</v>
      </c>
      <c r="K143" s="186" t="s">
        <v>1</v>
      </c>
      <c r="L143" s="191"/>
      <c r="M143" s="192" t="s">
        <v>1</v>
      </c>
      <c r="N143" s="193" t="s">
        <v>40</v>
      </c>
      <c r="O143" s="71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6" t="s">
        <v>180</v>
      </c>
      <c r="AT143" s="196" t="s">
        <v>176</v>
      </c>
      <c r="AU143" s="196" t="s">
        <v>82</v>
      </c>
      <c r="AY143" s="17" t="s">
        <v>175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7" t="s">
        <v>82</v>
      </c>
      <c r="BK143" s="197">
        <f>ROUND(I143*H143,2)</f>
        <v>0</v>
      </c>
      <c r="BL143" s="17" t="s">
        <v>181</v>
      </c>
      <c r="BM143" s="196" t="s">
        <v>508</v>
      </c>
    </row>
    <row r="144" spans="1:65" s="13" customFormat="1" ht="11.25">
      <c r="B144" s="213"/>
      <c r="C144" s="214"/>
      <c r="D144" s="200" t="s">
        <v>182</v>
      </c>
      <c r="E144" s="215" t="s">
        <v>1</v>
      </c>
      <c r="F144" s="216" t="s">
        <v>265</v>
      </c>
      <c r="G144" s="214"/>
      <c r="H144" s="215" t="s">
        <v>1</v>
      </c>
      <c r="I144" s="217"/>
      <c r="J144" s="214"/>
      <c r="K144" s="214"/>
      <c r="L144" s="218"/>
      <c r="M144" s="219"/>
      <c r="N144" s="220"/>
      <c r="O144" s="220"/>
      <c r="P144" s="220"/>
      <c r="Q144" s="220"/>
      <c r="R144" s="220"/>
      <c r="S144" s="220"/>
      <c r="T144" s="221"/>
      <c r="AT144" s="222" t="s">
        <v>182</v>
      </c>
      <c r="AU144" s="222" t="s">
        <v>82</v>
      </c>
      <c r="AV144" s="13" t="s">
        <v>82</v>
      </c>
      <c r="AW144" s="13" t="s">
        <v>31</v>
      </c>
      <c r="AX144" s="13" t="s">
        <v>75</v>
      </c>
      <c r="AY144" s="222" t="s">
        <v>175</v>
      </c>
    </row>
    <row r="145" spans="1:65" s="12" customFormat="1" ht="11.25">
      <c r="B145" s="198"/>
      <c r="C145" s="199"/>
      <c r="D145" s="200" t="s">
        <v>182</v>
      </c>
      <c r="E145" s="201" t="s">
        <v>1</v>
      </c>
      <c r="F145" s="202" t="s">
        <v>509</v>
      </c>
      <c r="G145" s="199"/>
      <c r="H145" s="203">
        <v>7.2</v>
      </c>
      <c r="I145" s="204"/>
      <c r="J145" s="199"/>
      <c r="K145" s="199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182</v>
      </c>
      <c r="AU145" s="209" t="s">
        <v>82</v>
      </c>
      <c r="AV145" s="12" t="s">
        <v>84</v>
      </c>
      <c r="AW145" s="12" t="s">
        <v>31</v>
      </c>
      <c r="AX145" s="12" t="s">
        <v>75</v>
      </c>
      <c r="AY145" s="209" t="s">
        <v>175</v>
      </c>
    </row>
    <row r="146" spans="1:65" s="14" customFormat="1" ht="11.25">
      <c r="B146" s="223"/>
      <c r="C146" s="224"/>
      <c r="D146" s="200" t="s">
        <v>182</v>
      </c>
      <c r="E146" s="225" t="s">
        <v>1</v>
      </c>
      <c r="F146" s="226" t="s">
        <v>253</v>
      </c>
      <c r="G146" s="224"/>
      <c r="H146" s="227">
        <v>7.2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AT146" s="233" t="s">
        <v>182</v>
      </c>
      <c r="AU146" s="233" t="s">
        <v>82</v>
      </c>
      <c r="AV146" s="14" t="s">
        <v>181</v>
      </c>
      <c r="AW146" s="14" t="s">
        <v>31</v>
      </c>
      <c r="AX146" s="14" t="s">
        <v>82</v>
      </c>
      <c r="AY146" s="233" t="s">
        <v>175</v>
      </c>
    </row>
    <row r="147" spans="1:65" s="2" customFormat="1" ht="21.75" customHeight="1">
      <c r="A147" s="34"/>
      <c r="B147" s="35"/>
      <c r="C147" s="184" t="s">
        <v>196</v>
      </c>
      <c r="D147" s="184" t="s">
        <v>176</v>
      </c>
      <c r="E147" s="185" t="s">
        <v>510</v>
      </c>
      <c r="F147" s="186" t="s">
        <v>268</v>
      </c>
      <c r="G147" s="187" t="s">
        <v>259</v>
      </c>
      <c r="H147" s="188">
        <v>0.96</v>
      </c>
      <c r="I147" s="189"/>
      <c r="J147" s="190">
        <f>ROUND(I147*H147,2)</f>
        <v>0</v>
      </c>
      <c r="K147" s="186" t="s">
        <v>1</v>
      </c>
      <c r="L147" s="191"/>
      <c r="M147" s="192" t="s">
        <v>1</v>
      </c>
      <c r="N147" s="193" t="s">
        <v>40</v>
      </c>
      <c r="O147" s="71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6" t="s">
        <v>180</v>
      </c>
      <c r="AT147" s="196" t="s">
        <v>176</v>
      </c>
      <c r="AU147" s="196" t="s">
        <v>82</v>
      </c>
      <c r="AY147" s="17" t="s">
        <v>175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7" t="s">
        <v>82</v>
      </c>
      <c r="BK147" s="197">
        <f>ROUND(I147*H147,2)</f>
        <v>0</v>
      </c>
      <c r="BL147" s="17" t="s">
        <v>181</v>
      </c>
      <c r="BM147" s="196" t="s">
        <v>511</v>
      </c>
    </row>
    <row r="148" spans="1:65" s="13" customFormat="1" ht="11.25">
      <c r="B148" s="213"/>
      <c r="C148" s="214"/>
      <c r="D148" s="200" t="s">
        <v>182</v>
      </c>
      <c r="E148" s="215" t="s">
        <v>1</v>
      </c>
      <c r="F148" s="216" t="s">
        <v>265</v>
      </c>
      <c r="G148" s="214"/>
      <c r="H148" s="215" t="s">
        <v>1</v>
      </c>
      <c r="I148" s="217"/>
      <c r="J148" s="214"/>
      <c r="K148" s="214"/>
      <c r="L148" s="218"/>
      <c r="M148" s="219"/>
      <c r="N148" s="220"/>
      <c r="O148" s="220"/>
      <c r="P148" s="220"/>
      <c r="Q148" s="220"/>
      <c r="R148" s="220"/>
      <c r="S148" s="220"/>
      <c r="T148" s="221"/>
      <c r="AT148" s="222" t="s">
        <v>182</v>
      </c>
      <c r="AU148" s="222" t="s">
        <v>82</v>
      </c>
      <c r="AV148" s="13" t="s">
        <v>82</v>
      </c>
      <c r="AW148" s="13" t="s">
        <v>31</v>
      </c>
      <c r="AX148" s="13" t="s">
        <v>75</v>
      </c>
      <c r="AY148" s="222" t="s">
        <v>175</v>
      </c>
    </row>
    <row r="149" spans="1:65" s="12" customFormat="1" ht="11.25">
      <c r="B149" s="198"/>
      <c r="C149" s="199"/>
      <c r="D149" s="200" t="s">
        <v>182</v>
      </c>
      <c r="E149" s="201" t="s">
        <v>1</v>
      </c>
      <c r="F149" s="202" t="s">
        <v>512</v>
      </c>
      <c r="G149" s="199"/>
      <c r="H149" s="203">
        <v>0.96</v>
      </c>
      <c r="I149" s="204"/>
      <c r="J149" s="199"/>
      <c r="K149" s="199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182</v>
      </c>
      <c r="AU149" s="209" t="s">
        <v>82</v>
      </c>
      <c r="AV149" s="12" t="s">
        <v>84</v>
      </c>
      <c r="AW149" s="12" t="s">
        <v>31</v>
      </c>
      <c r="AX149" s="12" t="s">
        <v>75</v>
      </c>
      <c r="AY149" s="209" t="s">
        <v>175</v>
      </c>
    </row>
    <row r="150" spans="1:65" s="14" customFormat="1" ht="11.25">
      <c r="B150" s="223"/>
      <c r="C150" s="224"/>
      <c r="D150" s="200" t="s">
        <v>182</v>
      </c>
      <c r="E150" s="225" t="s">
        <v>1</v>
      </c>
      <c r="F150" s="226" t="s">
        <v>253</v>
      </c>
      <c r="G150" s="224"/>
      <c r="H150" s="227">
        <v>0.96</v>
      </c>
      <c r="I150" s="228"/>
      <c r="J150" s="224"/>
      <c r="K150" s="224"/>
      <c r="L150" s="229"/>
      <c r="M150" s="230"/>
      <c r="N150" s="231"/>
      <c r="O150" s="231"/>
      <c r="P150" s="231"/>
      <c r="Q150" s="231"/>
      <c r="R150" s="231"/>
      <c r="S150" s="231"/>
      <c r="T150" s="232"/>
      <c r="AT150" s="233" t="s">
        <v>182</v>
      </c>
      <c r="AU150" s="233" t="s">
        <v>82</v>
      </c>
      <c r="AV150" s="14" t="s">
        <v>181</v>
      </c>
      <c r="AW150" s="14" t="s">
        <v>31</v>
      </c>
      <c r="AX150" s="14" t="s">
        <v>82</v>
      </c>
      <c r="AY150" s="233" t="s">
        <v>175</v>
      </c>
    </row>
    <row r="151" spans="1:65" s="2" customFormat="1" ht="33" customHeight="1">
      <c r="A151" s="34"/>
      <c r="B151" s="35"/>
      <c r="C151" s="184" t="s">
        <v>191</v>
      </c>
      <c r="D151" s="184" t="s">
        <v>176</v>
      </c>
      <c r="E151" s="185" t="s">
        <v>513</v>
      </c>
      <c r="F151" s="186" t="s">
        <v>271</v>
      </c>
      <c r="G151" s="187" t="s">
        <v>179</v>
      </c>
      <c r="H151" s="188">
        <v>72</v>
      </c>
      <c r="I151" s="189"/>
      <c r="J151" s="190">
        <f>ROUND(I151*H151,2)</f>
        <v>0</v>
      </c>
      <c r="K151" s="186" t="s">
        <v>1</v>
      </c>
      <c r="L151" s="191"/>
      <c r="M151" s="192" t="s">
        <v>1</v>
      </c>
      <c r="N151" s="193" t="s">
        <v>40</v>
      </c>
      <c r="O151" s="71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6" t="s">
        <v>180</v>
      </c>
      <c r="AT151" s="196" t="s">
        <v>176</v>
      </c>
      <c r="AU151" s="196" t="s">
        <v>82</v>
      </c>
      <c r="AY151" s="17" t="s">
        <v>175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7" t="s">
        <v>82</v>
      </c>
      <c r="BK151" s="197">
        <f>ROUND(I151*H151,2)</f>
        <v>0</v>
      </c>
      <c r="BL151" s="17" t="s">
        <v>181</v>
      </c>
      <c r="BM151" s="196" t="s">
        <v>514</v>
      </c>
    </row>
    <row r="152" spans="1:65" s="13" customFormat="1" ht="11.25">
      <c r="B152" s="213"/>
      <c r="C152" s="214"/>
      <c r="D152" s="200" t="s">
        <v>182</v>
      </c>
      <c r="E152" s="215" t="s">
        <v>1</v>
      </c>
      <c r="F152" s="216" t="s">
        <v>272</v>
      </c>
      <c r="G152" s="214"/>
      <c r="H152" s="215" t="s">
        <v>1</v>
      </c>
      <c r="I152" s="217"/>
      <c r="J152" s="214"/>
      <c r="K152" s="214"/>
      <c r="L152" s="218"/>
      <c r="M152" s="219"/>
      <c r="N152" s="220"/>
      <c r="O152" s="220"/>
      <c r="P152" s="220"/>
      <c r="Q152" s="220"/>
      <c r="R152" s="220"/>
      <c r="S152" s="220"/>
      <c r="T152" s="221"/>
      <c r="AT152" s="222" t="s">
        <v>182</v>
      </c>
      <c r="AU152" s="222" t="s">
        <v>82</v>
      </c>
      <c r="AV152" s="13" t="s">
        <v>82</v>
      </c>
      <c r="AW152" s="13" t="s">
        <v>31</v>
      </c>
      <c r="AX152" s="13" t="s">
        <v>75</v>
      </c>
      <c r="AY152" s="222" t="s">
        <v>175</v>
      </c>
    </row>
    <row r="153" spans="1:65" s="12" customFormat="1" ht="11.25">
      <c r="B153" s="198"/>
      <c r="C153" s="199"/>
      <c r="D153" s="200" t="s">
        <v>182</v>
      </c>
      <c r="E153" s="201" t="s">
        <v>1</v>
      </c>
      <c r="F153" s="202" t="s">
        <v>515</v>
      </c>
      <c r="G153" s="199"/>
      <c r="H153" s="203">
        <v>72</v>
      </c>
      <c r="I153" s="204"/>
      <c r="J153" s="199"/>
      <c r="K153" s="199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182</v>
      </c>
      <c r="AU153" s="209" t="s">
        <v>82</v>
      </c>
      <c r="AV153" s="12" t="s">
        <v>84</v>
      </c>
      <c r="AW153" s="12" t="s">
        <v>31</v>
      </c>
      <c r="AX153" s="12" t="s">
        <v>75</v>
      </c>
      <c r="AY153" s="209" t="s">
        <v>175</v>
      </c>
    </row>
    <row r="154" spans="1:65" s="14" customFormat="1" ht="11.25">
      <c r="B154" s="223"/>
      <c r="C154" s="224"/>
      <c r="D154" s="200" t="s">
        <v>182</v>
      </c>
      <c r="E154" s="225" t="s">
        <v>1</v>
      </c>
      <c r="F154" s="226" t="s">
        <v>253</v>
      </c>
      <c r="G154" s="224"/>
      <c r="H154" s="227">
        <v>72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AT154" s="233" t="s">
        <v>182</v>
      </c>
      <c r="AU154" s="233" t="s">
        <v>82</v>
      </c>
      <c r="AV154" s="14" t="s">
        <v>181</v>
      </c>
      <c r="AW154" s="14" t="s">
        <v>31</v>
      </c>
      <c r="AX154" s="14" t="s">
        <v>82</v>
      </c>
      <c r="AY154" s="233" t="s">
        <v>175</v>
      </c>
    </row>
    <row r="155" spans="1:65" s="2" customFormat="1" ht="21.75" customHeight="1">
      <c r="A155" s="34"/>
      <c r="B155" s="35"/>
      <c r="C155" s="184" t="s">
        <v>206</v>
      </c>
      <c r="D155" s="184" t="s">
        <v>176</v>
      </c>
      <c r="E155" s="185" t="s">
        <v>516</v>
      </c>
      <c r="F155" s="186" t="s">
        <v>275</v>
      </c>
      <c r="G155" s="187" t="s">
        <v>179</v>
      </c>
      <c r="H155" s="188">
        <v>72</v>
      </c>
      <c r="I155" s="189"/>
      <c r="J155" s="190">
        <f>ROUND(I155*H155,2)</f>
        <v>0</v>
      </c>
      <c r="K155" s="186" t="s">
        <v>1</v>
      </c>
      <c r="L155" s="191"/>
      <c r="M155" s="192" t="s">
        <v>1</v>
      </c>
      <c r="N155" s="193" t="s">
        <v>40</v>
      </c>
      <c r="O155" s="71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6" t="s">
        <v>180</v>
      </c>
      <c r="AT155" s="196" t="s">
        <v>176</v>
      </c>
      <c r="AU155" s="196" t="s">
        <v>82</v>
      </c>
      <c r="AY155" s="17" t="s">
        <v>175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7" t="s">
        <v>82</v>
      </c>
      <c r="BK155" s="197">
        <f>ROUND(I155*H155,2)</f>
        <v>0</v>
      </c>
      <c r="BL155" s="17" t="s">
        <v>181</v>
      </c>
      <c r="BM155" s="196" t="s">
        <v>517</v>
      </c>
    </row>
    <row r="156" spans="1:65" s="13" customFormat="1" ht="11.25">
      <c r="B156" s="213"/>
      <c r="C156" s="214"/>
      <c r="D156" s="200" t="s">
        <v>182</v>
      </c>
      <c r="E156" s="215" t="s">
        <v>1</v>
      </c>
      <c r="F156" s="216" t="s">
        <v>272</v>
      </c>
      <c r="G156" s="214"/>
      <c r="H156" s="215" t="s">
        <v>1</v>
      </c>
      <c r="I156" s="217"/>
      <c r="J156" s="214"/>
      <c r="K156" s="214"/>
      <c r="L156" s="218"/>
      <c r="M156" s="219"/>
      <c r="N156" s="220"/>
      <c r="O156" s="220"/>
      <c r="P156" s="220"/>
      <c r="Q156" s="220"/>
      <c r="R156" s="220"/>
      <c r="S156" s="220"/>
      <c r="T156" s="221"/>
      <c r="AT156" s="222" t="s">
        <v>182</v>
      </c>
      <c r="AU156" s="222" t="s">
        <v>82</v>
      </c>
      <c r="AV156" s="13" t="s">
        <v>82</v>
      </c>
      <c r="AW156" s="13" t="s">
        <v>31</v>
      </c>
      <c r="AX156" s="13" t="s">
        <v>75</v>
      </c>
      <c r="AY156" s="222" t="s">
        <v>175</v>
      </c>
    </row>
    <row r="157" spans="1:65" s="12" customFormat="1" ht="11.25">
      <c r="B157" s="198"/>
      <c r="C157" s="199"/>
      <c r="D157" s="200" t="s">
        <v>182</v>
      </c>
      <c r="E157" s="201" t="s">
        <v>1</v>
      </c>
      <c r="F157" s="202" t="s">
        <v>515</v>
      </c>
      <c r="G157" s="199"/>
      <c r="H157" s="203">
        <v>72</v>
      </c>
      <c r="I157" s="204"/>
      <c r="J157" s="199"/>
      <c r="K157" s="199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182</v>
      </c>
      <c r="AU157" s="209" t="s">
        <v>82</v>
      </c>
      <c r="AV157" s="12" t="s">
        <v>84</v>
      </c>
      <c r="AW157" s="12" t="s">
        <v>31</v>
      </c>
      <c r="AX157" s="12" t="s">
        <v>75</v>
      </c>
      <c r="AY157" s="209" t="s">
        <v>175</v>
      </c>
    </row>
    <row r="158" spans="1:65" s="14" customFormat="1" ht="11.25">
      <c r="B158" s="223"/>
      <c r="C158" s="224"/>
      <c r="D158" s="200" t="s">
        <v>182</v>
      </c>
      <c r="E158" s="225" t="s">
        <v>1</v>
      </c>
      <c r="F158" s="226" t="s">
        <v>253</v>
      </c>
      <c r="G158" s="224"/>
      <c r="H158" s="227">
        <v>72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AT158" s="233" t="s">
        <v>182</v>
      </c>
      <c r="AU158" s="233" t="s">
        <v>82</v>
      </c>
      <c r="AV158" s="14" t="s">
        <v>181</v>
      </c>
      <c r="AW158" s="14" t="s">
        <v>31</v>
      </c>
      <c r="AX158" s="14" t="s">
        <v>82</v>
      </c>
      <c r="AY158" s="233" t="s">
        <v>175</v>
      </c>
    </row>
    <row r="159" spans="1:65" s="2" customFormat="1" ht="16.5" customHeight="1">
      <c r="A159" s="34"/>
      <c r="B159" s="35"/>
      <c r="C159" s="184" t="s">
        <v>180</v>
      </c>
      <c r="D159" s="184" t="s">
        <v>176</v>
      </c>
      <c r="E159" s="185" t="s">
        <v>518</v>
      </c>
      <c r="F159" s="186" t="s">
        <v>277</v>
      </c>
      <c r="G159" s="187" t="s">
        <v>278</v>
      </c>
      <c r="H159" s="188">
        <v>43.2</v>
      </c>
      <c r="I159" s="189"/>
      <c r="J159" s="190">
        <f>ROUND(I159*H159,2)</f>
        <v>0</v>
      </c>
      <c r="K159" s="186" t="s">
        <v>1</v>
      </c>
      <c r="L159" s="191"/>
      <c r="M159" s="192" t="s">
        <v>1</v>
      </c>
      <c r="N159" s="193" t="s">
        <v>40</v>
      </c>
      <c r="O159" s="71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6" t="s">
        <v>180</v>
      </c>
      <c r="AT159" s="196" t="s">
        <v>176</v>
      </c>
      <c r="AU159" s="196" t="s">
        <v>82</v>
      </c>
      <c r="AY159" s="17" t="s">
        <v>175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7" t="s">
        <v>82</v>
      </c>
      <c r="BK159" s="197">
        <f>ROUND(I159*H159,2)</f>
        <v>0</v>
      </c>
      <c r="BL159" s="17" t="s">
        <v>181</v>
      </c>
      <c r="BM159" s="196" t="s">
        <v>519</v>
      </c>
    </row>
    <row r="160" spans="1:65" s="13" customFormat="1" ht="11.25">
      <c r="B160" s="213"/>
      <c r="C160" s="214"/>
      <c r="D160" s="200" t="s">
        <v>182</v>
      </c>
      <c r="E160" s="215" t="s">
        <v>1</v>
      </c>
      <c r="F160" s="216" t="s">
        <v>279</v>
      </c>
      <c r="G160" s="214"/>
      <c r="H160" s="215" t="s">
        <v>1</v>
      </c>
      <c r="I160" s="217"/>
      <c r="J160" s="214"/>
      <c r="K160" s="214"/>
      <c r="L160" s="218"/>
      <c r="M160" s="219"/>
      <c r="N160" s="220"/>
      <c r="O160" s="220"/>
      <c r="P160" s="220"/>
      <c r="Q160" s="220"/>
      <c r="R160" s="220"/>
      <c r="S160" s="220"/>
      <c r="T160" s="221"/>
      <c r="AT160" s="222" t="s">
        <v>182</v>
      </c>
      <c r="AU160" s="222" t="s">
        <v>82</v>
      </c>
      <c r="AV160" s="13" t="s">
        <v>82</v>
      </c>
      <c r="AW160" s="13" t="s">
        <v>31</v>
      </c>
      <c r="AX160" s="13" t="s">
        <v>75</v>
      </c>
      <c r="AY160" s="222" t="s">
        <v>175</v>
      </c>
    </row>
    <row r="161" spans="1:65" s="12" customFormat="1" ht="11.25">
      <c r="B161" s="198"/>
      <c r="C161" s="199"/>
      <c r="D161" s="200" t="s">
        <v>182</v>
      </c>
      <c r="E161" s="201" t="s">
        <v>1</v>
      </c>
      <c r="F161" s="202" t="s">
        <v>520</v>
      </c>
      <c r="G161" s="199"/>
      <c r="H161" s="203">
        <v>43.2</v>
      </c>
      <c r="I161" s="204"/>
      <c r="J161" s="199"/>
      <c r="K161" s="199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182</v>
      </c>
      <c r="AU161" s="209" t="s">
        <v>82</v>
      </c>
      <c r="AV161" s="12" t="s">
        <v>84</v>
      </c>
      <c r="AW161" s="12" t="s">
        <v>31</v>
      </c>
      <c r="AX161" s="12" t="s">
        <v>75</v>
      </c>
      <c r="AY161" s="209" t="s">
        <v>175</v>
      </c>
    </row>
    <row r="162" spans="1:65" s="14" customFormat="1" ht="11.25">
      <c r="B162" s="223"/>
      <c r="C162" s="224"/>
      <c r="D162" s="200" t="s">
        <v>182</v>
      </c>
      <c r="E162" s="225" t="s">
        <v>1</v>
      </c>
      <c r="F162" s="226" t="s">
        <v>253</v>
      </c>
      <c r="G162" s="224"/>
      <c r="H162" s="227">
        <v>43.2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AT162" s="233" t="s">
        <v>182</v>
      </c>
      <c r="AU162" s="233" t="s">
        <v>82</v>
      </c>
      <c r="AV162" s="14" t="s">
        <v>181</v>
      </c>
      <c r="AW162" s="14" t="s">
        <v>31</v>
      </c>
      <c r="AX162" s="14" t="s">
        <v>82</v>
      </c>
      <c r="AY162" s="233" t="s">
        <v>175</v>
      </c>
    </row>
    <row r="163" spans="1:65" s="2" customFormat="1" ht="21.75" customHeight="1">
      <c r="A163" s="34"/>
      <c r="B163" s="35"/>
      <c r="C163" s="184" t="s">
        <v>215</v>
      </c>
      <c r="D163" s="184" t="s">
        <v>176</v>
      </c>
      <c r="E163" s="185" t="s">
        <v>521</v>
      </c>
      <c r="F163" s="186" t="s">
        <v>282</v>
      </c>
      <c r="G163" s="187" t="s">
        <v>283</v>
      </c>
      <c r="H163" s="188">
        <v>25.2</v>
      </c>
      <c r="I163" s="189"/>
      <c r="J163" s="190">
        <f>ROUND(I163*H163,2)</f>
        <v>0</v>
      </c>
      <c r="K163" s="186" t="s">
        <v>1</v>
      </c>
      <c r="L163" s="191"/>
      <c r="M163" s="192" t="s">
        <v>1</v>
      </c>
      <c r="N163" s="193" t="s">
        <v>40</v>
      </c>
      <c r="O163" s="71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6" t="s">
        <v>180</v>
      </c>
      <c r="AT163" s="196" t="s">
        <v>176</v>
      </c>
      <c r="AU163" s="196" t="s">
        <v>82</v>
      </c>
      <c r="AY163" s="17" t="s">
        <v>175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7" t="s">
        <v>82</v>
      </c>
      <c r="BK163" s="197">
        <f>ROUND(I163*H163,2)</f>
        <v>0</v>
      </c>
      <c r="BL163" s="17" t="s">
        <v>181</v>
      </c>
      <c r="BM163" s="196" t="s">
        <v>522</v>
      </c>
    </row>
    <row r="164" spans="1:65" s="13" customFormat="1" ht="11.25">
      <c r="B164" s="213"/>
      <c r="C164" s="214"/>
      <c r="D164" s="200" t="s">
        <v>182</v>
      </c>
      <c r="E164" s="215" t="s">
        <v>1</v>
      </c>
      <c r="F164" s="216" t="s">
        <v>284</v>
      </c>
      <c r="G164" s="214"/>
      <c r="H164" s="215" t="s">
        <v>1</v>
      </c>
      <c r="I164" s="217"/>
      <c r="J164" s="214"/>
      <c r="K164" s="214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182</v>
      </c>
      <c r="AU164" s="222" t="s">
        <v>82</v>
      </c>
      <c r="AV164" s="13" t="s">
        <v>82</v>
      </c>
      <c r="AW164" s="13" t="s">
        <v>31</v>
      </c>
      <c r="AX164" s="13" t="s">
        <v>75</v>
      </c>
      <c r="AY164" s="222" t="s">
        <v>175</v>
      </c>
    </row>
    <row r="165" spans="1:65" s="12" customFormat="1" ht="11.25">
      <c r="B165" s="198"/>
      <c r="C165" s="199"/>
      <c r="D165" s="200" t="s">
        <v>182</v>
      </c>
      <c r="E165" s="201" t="s">
        <v>1</v>
      </c>
      <c r="F165" s="202" t="s">
        <v>523</v>
      </c>
      <c r="G165" s="199"/>
      <c r="H165" s="203">
        <v>25.2</v>
      </c>
      <c r="I165" s="204"/>
      <c r="J165" s="199"/>
      <c r="K165" s="199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182</v>
      </c>
      <c r="AU165" s="209" t="s">
        <v>82</v>
      </c>
      <c r="AV165" s="12" t="s">
        <v>84</v>
      </c>
      <c r="AW165" s="12" t="s">
        <v>31</v>
      </c>
      <c r="AX165" s="12" t="s">
        <v>75</v>
      </c>
      <c r="AY165" s="209" t="s">
        <v>175</v>
      </c>
    </row>
    <row r="166" spans="1:65" s="14" customFormat="1" ht="11.25">
      <c r="B166" s="223"/>
      <c r="C166" s="224"/>
      <c r="D166" s="200" t="s">
        <v>182</v>
      </c>
      <c r="E166" s="225" t="s">
        <v>1</v>
      </c>
      <c r="F166" s="226" t="s">
        <v>253</v>
      </c>
      <c r="G166" s="224"/>
      <c r="H166" s="227">
        <v>25.2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AT166" s="233" t="s">
        <v>182</v>
      </c>
      <c r="AU166" s="233" t="s">
        <v>82</v>
      </c>
      <c r="AV166" s="14" t="s">
        <v>181</v>
      </c>
      <c r="AW166" s="14" t="s">
        <v>31</v>
      </c>
      <c r="AX166" s="14" t="s">
        <v>82</v>
      </c>
      <c r="AY166" s="233" t="s">
        <v>175</v>
      </c>
    </row>
    <row r="167" spans="1:65" s="2" customFormat="1" ht="24.2" customHeight="1">
      <c r="A167" s="34"/>
      <c r="B167" s="35"/>
      <c r="C167" s="184" t="s">
        <v>199</v>
      </c>
      <c r="D167" s="184" t="s">
        <v>176</v>
      </c>
      <c r="E167" s="185" t="s">
        <v>524</v>
      </c>
      <c r="F167" s="186" t="s">
        <v>304</v>
      </c>
      <c r="G167" s="187" t="s">
        <v>278</v>
      </c>
      <c r="H167" s="188">
        <v>5</v>
      </c>
      <c r="I167" s="189"/>
      <c r="J167" s="190">
        <f>ROUND(I167*H167,2)</f>
        <v>0</v>
      </c>
      <c r="K167" s="186" t="s">
        <v>1</v>
      </c>
      <c r="L167" s="191"/>
      <c r="M167" s="192" t="s">
        <v>1</v>
      </c>
      <c r="N167" s="193" t="s">
        <v>40</v>
      </c>
      <c r="O167" s="71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6" t="s">
        <v>180</v>
      </c>
      <c r="AT167" s="196" t="s">
        <v>176</v>
      </c>
      <c r="AU167" s="196" t="s">
        <v>82</v>
      </c>
      <c r="AY167" s="17" t="s">
        <v>175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7" t="s">
        <v>82</v>
      </c>
      <c r="BK167" s="197">
        <f>ROUND(I167*H167,2)</f>
        <v>0</v>
      </c>
      <c r="BL167" s="17" t="s">
        <v>181</v>
      </c>
      <c r="BM167" s="196" t="s">
        <v>525</v>
      </c>
    </row>
    <row r="168" spans="1:65" s="13" customFormat="1" ht="11.25">
      <c r="B168" s="213"/>
      <c r="C168" s="214"/>
      <c r="D168" s="200" t="s">
        <v>182</v>
      </c>
      <c r="E168" s="215" t="s">
        <v>1</v>
      </c>
      <c r="F168" s="216" t="s">
        <v>306</v>
      </c>
      <c r="G168" s="214"/>
      <c r="H168" s="215" t="s">
        <v>1</v>
      </c>
      <c r="I168" s="217"/>
      <c r="J168" s="214"/>
      <c r="K168" s="214"/>
      <c r="L168" s="218"/>
      <c r="M168" s="219"/>
      <c r="N168" s="220"/>
      <c r="O168" s="220"/>
      <c r="P168" s="220"/>
      <c r="Q168" s="220"/>
      <c r="R168" s="220"/>
      <c r="S168" s="220"/>
      <c r="T168" s="221"/>
      <c r="AT168" s="222" t="s">
        <v>182</v>
      </c>
      <c r="AU168" s="222" t="s">
        <v>82</v>
      </c>
      <c r="AV168" s="13" t="s">
        <v>82</v>
      </c>
      <c r="AW168" s="13" t="s">
        <v>31</v>
      </c>
      <c r="AX168" s="13" t="s">
        <v>75</v>
      </c>
      <c r="AY168" s="222" t="s">
        <v>175</v>
      </c>
    </row>
    <row r="169" spans="1:65" s="12" customFormat="1" ht="11.25">
      <c r="B169" s="198"/>
      <c r="C169" s="199"/>
      <c r="D169" s="200" t="s">
        <v>182</v>
      </c>
      <c r="E169" s="201" t="s">
        <v>1</v>
      </c>
      <c r="F169" s="202" t="s">
        <v>526</v>
      </c>
      <c r="G169" s="199"/>
      <c r="H169" s="203">
        <v>5</v>
      </c>
      <c r="I169" s="204"/>
      <c r="J169" s="199"/>
      <c r="K169" s="199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182</v>
      </c>
      <c r="AU169" s="209" t="s">
        <v>82</v>
      </c>
      <c r="AV169" s="12" t="s">
        <v>84</v>
      </c>
      <c r="AW169" s="12" t="s">
        <v>31</v>
      </c>
      <c r="AX169" s="12" t="s">
        <v>75</v>
      </c>
      <c r="AY169" s="209" t="s">
        <v>175</v>
      </c>
    </row>
    <row r="170" spans="1:65" s="14" customFormat="1" ht="11.25">
      <c r="B170" s="223"/>
      <c r="C170" s="224"/>
      <c r="D170" s="200" t="s">
        <v>182</v>
      </c>
      <c r="E170" s="225" t="s">
        <v>1</v>
      </c>
      <c r="F170" s="226" t="s">
        <v>253</v>
      </c>
      <c r="G170" s="224"/>
      <c r="H170" s="227">
        <v>5</v>
      </c>
      <c r="I170" s="228"/>
      <c r="J170" s="224"/>
      <c r="K170" s="224"/>
      <c r="L170" s="229"/>
      <c r="M170" s="230"/>
      <c r="N170" s="231"/>
      <c r="O170" s="231"/>
      <c r="P170" s="231"/>
      <c r="Q170" s="231"/>
      <c r="R170" s="231"/>
      <c r="S170" s="231"/>
      <c r="T170" s="232"/>
      <c r="AT170" s="233" t="s">
        <v>182</v>
      </c>
      <c r="AU170" s="233" t="s">
        <v>82</v>
      </c>
      <c r="AV170" s="14" t="s">
        <v>181</v>
      </c>
      <c r="AW170" s="14" t="s">
        <v>31</v>
      </c>
      <c r="AX170" s="14" t="s">
        <v>82</v>
      </c>
      <c r="AY170" s="233" t="s">
        <v>175</v>
      </c>
    </row>
    <row r="171" spans="1:65" s="2" customFormat="1" ht="16.5" customHeight="1">
      <c r="A171" s="34"/>
      <c r="B171" s="35"/>
      <c r="C171" s="184" t="s">
        <v>224</v>
      </c>
      <c r="D171" s="184" t="s">
        <v>176</v>
      </c>
      <c r="E171" s="185" t="s">
        <v>527</v>
      </c>
      <c r="F171" s="186" t="s">
        <v>310</v>
      </c>
      <c r="G171" s="187" t="s">
        <v>259</v>
      </c>
      <c r="H171" s="188">
        <v>1.2E-2</v>
      </c>
      <c r="I171" s="189"/>
      <c r="J171" s="190">
        <f>ROUND(I171*H171,2)</f>
        <v>0</v>
      </c>
      <c r="K171" s="186" t="s">
        <v>1</v>
      </c>
      <c r="L171" s="191"/>
      <c r="M171" s="192" t="s">
        <v>1</v>
      </c>
      <c r="N171" s="193" t="s">
        <v>40</v>
      </c>
      <c r="O171" s="71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6" t="s">
        <v>180</v>
      </c>
      <c r="AT171" s="196" t="s">
        <v>176</v>
      </c>
      <c r="AU171" s="196" t="s">
        <v>82</v>
      </c>
      <c r="AY171" s="17" t="s">
        <v>175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7" t="s">
        <v>82</v>
      </c>
      <c r="BK171" s="197">
        <f>ROUND(I171*H171,2)</f>
        <v>0</v>
      </c>
      <c r="BL171" s="17" t="s">
        <v>181</v>
      </c>
      <c r="BM171" s="196" t="s">
        <v>528</v>
      </c>
    </row>
    <row r="172" spans="1:65" s="13" customFormat="1" ht="11.25">
      <c r="B172" s="213"/>
      <c r="C172" s="214"/>
      <c r="D172" s="200" t="s">
        <v>182</v>
      </c>
      <c r="E172" s="215" t="s">
        <v>1</v>
      </c>
      <c r="F172" s="216" t="s">
        <v>265</v>
      </c>
      <c r="G172" s="214"/>
      <c r="H172" s="215" t="s">
        <v>1</v>
      </c>
      <c r="I172" s="217"/>
      <c r="J172" s="214"/>
      <c r="K172" s="214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182</v>
      </c>
      <c r="AU172" s="222" t="s">
        <v>82</v>
      </c>
      <c r="AV172" s="13" t="s">
        <v>82</v>
      </c>
      <c r="AW172" s="13" t="s">
        <v>31</v>
      </c>
      <c r="AX172" s="13" t="s">
        <v>75</v>
      </c>
      <c r="AY172" s="222" t="s">
        <v>175</v>
      </c>
    </row>
    <row r="173" spans="1:65" s="12" customFormat="1" ht="11.25">
      <c r="B173" s="198"/>
      <c r="C173" s="199"/>
      <c r="D173" s="200" t="s">
        <v>182</v>
      </c>
      <c r="E173" s="201" t="s">
        <v>1</v>
      </c>
      <c r="F173" s="202" t="s">
        <v>529</v>
      </c>
      <c r="G173" s="199"/>
      <c r="H173" s="203">
        <v>1.2E-2</v>
      </c>
      <c r="I173" s="204"/>
      <c r="J173" s="199"/>
      <c r="K173" s="199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182</v>
      </c>
      <c r="AU173" s="209" t="s">
        <v>82</v>
      </c>
      <c r="AV173" s="12" t="s">
        <v>84</v>
      </c>
      <c r="AW173" s="12" t="s">
        <v>31</v>
      </c>
      <c r="AX173" s="12" t="s">
        <v>75</v>
      </c>
      <c r="AY173" s="209" t="s">
        <v>175</v>
      </c>
    </row>
    <row r="174" spans="1:65" s="14" customFormat="1" ht="11.25">
      <c r="B174" s="223"/>
      <c r="C174" s="224"/>
      <c r="D174" s="200" t="s">
        <v>182</v>
      </c>
      <c r="E174" s="225" t="s">
        <v>1</v>
      </c>
      <c r="F174" s="226" t="s">
        <v>253</v>
      </c>
      <c r="G174" s="224"/>
      <c r="H174" s="227">
        <v>1.2E-2</v>
      </c>
      <c r="I174" s="228"/>
      <c r="J174" s="224"/>
      <c r="K174" s="224"/>
      <c r="L174" s="229"/>
      <c r="M174" s="230"/>
      <c r="N174" s="231"/>
      <c r="O174" s="231"/>
      <c r="P174" s="231"/>
      <c r="Q174" s="231"/>
      <c r="R174" s="231"/>
      <c r="S174" s="231"/>
      <c r="T174" s="232"/>
      <c r="AT174" s="233" t="s">
        <v>182</v>
      </c>
      <c r="AU174" s="233" t="s">
        <v>82</v>
      </c>
      <c r="AV174" s="14" t="s">
        <v>181</v>
      </c>
      <c r="AW174" s="14" t="s">
        <v>31</v>
      </c>
      <c r="AX174" s="14" t="s">
        <v>82</v>
      </c>
      <c r="AY174" s="233" t="s">
        <v>175</v>
      </c>
    </row>
    <row r="175" spans="1:65" s="2" customFormat="1" ht="24.2" customHeight="1">
      <c r="A175" s="34"/>
      <c r="B175" s="35"/>
      <c r="C175" s="184" t="s">
        <v>8</v>
      </c>
      <c r="D175" s="184" t="s">
        <v>176</v>
      </c>
      <c r="E175" s="185" t="s">
        <v>530</v>
      </c>
      <c r="F175" s="186" t="s">
        <v>314</v>
      </c>
      <c r="G175" s="187" t="s">
        <v>315</v>
      </c>
      <c r="H175" s="188">
        <v>0.16</v>
      </c>
      <c r="I175" s="189"/>
      <c r="J175" s="190">
        <f>ROUND(I175*H175,2)</f>
        <v>0</v>
      </c>
      <c r="K175" s="186" t="s">
        <v>1</v>
      </c>
      <c r="L175" s="191"/>
      <c r="M175" s="192" t="s">
        <v>1</v>
      </c>
      <c r="N175" s="193" t="s">
        <v>40</v>
      </c>
      <c r="O175" s="71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6" t="s">
        <v>180</v>
      </c>
      <c r="AT175" s="196" t="s">
        <v>176</v>
      </c>
      <c r="AU175" s="196" t="s">
        <v>82</v>
      </c>
      <c r="AY175" s="17" t="s">
        <v>175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7" t="s">
        <v>82</v>
      </c>
      <c r="BK175" s="197">
        <f>ROUND(I175*H175,2)</f>
        <v>0</v>
      </c>
      <c r="BL175" s="17" t="s">
        <v>181</v>
      </c>
      <c r="BM175" s="196" t="s">
        <v>531</v>
      </c>
    </row>
    <row r="176" spans="1:65" s="13" customFormat="1" ht="11.25">
      <c r="B176" s="213"/>
      <c r="C176" s="214"/>
      <c r="D176" s="200" t="s">
        <v>182</v>
      </c>
      <c r="E176" s="215" t="s">
        <v>1</v>
      </c>
      <c r="F176" s="216" t="s">
        <v>317</v>
      </c>
      <c r="G176" s="214"/>
      <c r="H176" s="215" t="s">
        <v>1</v>
      </c>
      <c r="I176" s="217"/>
      <c r="J176" s="214"/>
      <c r="K176" s="214"/>
      <c r="L176" s="218"/>
      <c r="M176" s="219"/>
      <c r="N176" s="220"/>
      <c r="O176" s="220"/>
      <c r="P176" s="220"/>
      <c r="Q176" s="220"/>
      <c r="R176" s="220"/>
      <c r="S176" s="220"/>
      <c r="T176" s="221"/>
      <c r="AT176" s="222" t="s">
        <v>182</v>
      </c>
      <c r="AU176" s="222" t="s">
        <v>82</v>
      </c>
      <c r="AV176" s="13" t="s">
        <v>82</v>
      </c>
      <c r="AW176" s="13" t="s">
        <v>31</v>
      </c>
      <c r="AX176" s="13" t="s">
        <v>75</v>
      </c>
      <c r="AY176" s="222" t="s">
        <v>175</v>
      </c>
    </row>
    <row r="177" spans="1:65" s="12" customFormat="1" ht="11.25">
      <c r="B177" s="198"/>
      <c r="C177" s="199"/>
      <c r="D177" s="200" t="s">
        <v>182</v>
      </c>
      <c r="E177" s="201" t="s">
        <v>1</v>
      </c>
      <c r="F177" s="202" t="s">
        <v>532</v>
      </c>
      <c r="G177" s="199"/>
      <c r="H177" s="203">
        <v>0.16</v>
      </c>
      <c r="I177" s="204"/>
      <c r="J177" s="199"/>
      <c r="K177" s="199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182</v>
      </c>
      <c r="AU177" s="209" t="s">
        <v>82</v>
      </c>
      <c r="AV177" s="12" t="s">
        <v>84</v>
      </c>
      <c r="AW177" s="12" t="s">
        <v>31</v>
      </c>
      <c r="AX177" s="12" t="s">
        <v>75</v>
      </c>
      <c r="AY177" s="209" t="s">
        <v>175</v>
      </c>
    </row>
    <row r="178" spans="1:65" s="14" customFormat="1" ht="11.25">
      <c r="B178" s="223"/>
      <c r="C178" s="224"/>
      <c r="D178" s="200" t="s">
        <v>182</v>
      </c>
      <c r="E178" s="225" t="s">
        <v>1</v>
      </c>
      <c r="F178" s="226" t="s">
        <v>253</v>
      </c>
      <c r="G178" s="224"/>
      <c r="H178" s="227">
        <v>0.16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AT178" s="233" t="s">
        <v>182</v>
      </c>
      <c r="AU178" s="233" t="s">
        <v>82</v>
      </c>
      <c r="AV178" s="14" t="s">
        <v>181</v>
      </c>
      <c r="AW178" s="14" t="s">
        <v>31</v>
      </c>
      <c r="AX178" s="14" t="s">
        <v>82</v>
      </c>
      <c r="AY178" s="233" t="s">
        <v>175</v>
      </c>
    </row>
    <row r="179" spans="1:65" s="2" customFormat="1" ht="21.75" customHeight="1">
      <c r="A179" s="34"/>
      <c r="B179" s="35"/>
      <c r="C179" s="184" t="s">
        <v>233</v>
      </c>
      <c r="D179" s="184" t="s">
        <v>176</v>
      </c>
      <c r="E179" s="185" t="s">
        <v>533</v>
      </c>
      <c r="F179" s="186" t="s">
        <v>287</v>
      </c>
      <c r="G179" s="187" t="s">
        <v>250</v>
      </c>
      <c r="H179" s="188">
        <v>4800</v>
      </c>
      <c r="I179" s="189"/>
      <c r="J179" s="190">
        <f>ROUND(I179*H179,2)</f>
        <v>0</v>
      </c>
      <c r="K179" s="186" t="s">
        <v>1</v>
      </c>
      <c r="L179" s="191"/>
      <c r="M179" s="192" t="s">
        <v>1</v>
      </c>
      <c r="N179" s="193" t="s">
        <v>40</v>
      </c>
      <c r="O179" s="71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6" t="s">
        <v>180</v>
      </c>
      <c r="AT179" s="196" t="s">
        <v>176</v>
      </c>
      <c r="AU179" s="196" t="s">
        <v>82</v>
      </c>
      <c r="AY179" s="17" t="s">
        <v>175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7" t="s">
        <v>82</v>
      </c>
      <c r="BK179" s="197">
        <f>ROUND(I179*H179,2)</f>
        <v>0</v>
      </c>
      <c r="BL179" s="17" t="s">
        <v>181</v>
      </c>
      <c r="BM179" s="196" t="s">
        <v>534</v>
      </c>
    </row>
    <row r="180" spans="1:65" s="13" customFormat="1" ht="11.25">
      <c r="B180" s="213"/>
      <c r="C180" s="214"/>
      <c r="D180" s="200" t="s">
        <v>182</v>
      </c>
      <c r="E180" s="215" t="s">
        <v>1</v>
      </c>
      <c r="F180" s="216" t="s">
        <v>288</v>
      </c>
      <c r="G180" s="214"/>
      <c r="H180" s="215" t="s">
        <v>1</v>
      </c>
      <c r="I180" s="217"/>
      <c r="J180" s="214"/>
      <c r="K180" s="214"/>
      <c r="L180" s="218"/>
      <c r="M180" s="219"/>
      <c r="N180" s="220"/>
      <c r="O180" s="220"/>
      <c r="P180" s="220"/>
      <c r="Q180" s="220"/>
      <c r="R180" s="220"/>
      <c r="S180" s="220"/>
      <c r="T180" s="221"/>
      <c r="AT180" s="222" t="s">
        <v>182</v>
      </c>
      <c r="AU180" s="222" t="s">
        <v>82</v>
      </c>
      <c r="AV180" s="13" t="s">
        <v>82</v>
      </c>
      <c r="AW180" s="13" t="s">
        <v>31</v>
      </c>
      <c r="AX180" s="13" t="s">
        <v>75</v>
      </c>
      <c r="AY180" s="222" t="s">
        <v>175</v>
      </c>
    </row>
    <row r="181" spans="1:65" s="12" customFormat="1" ht="11.25">
      <c r="B181" s="198"/>
      <c r="C181" s="199"/>
      <c r="D181" s="200" t="s">
        <v>182</v>
      </c>
      <c r="E181" s="201" t="s">
        <v>1</v>
      </c>
      <c r="F181" s="202" t="s">
        <v>535</v>
      </c>
      <c r="G181" s="199"/>
      <c r="H181" s="203">
        <v>4800</v>
      </c>
      <c r="I181" s="204"/>
      <c r="J181" s="199"/>
      <c r="K181" s="199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182</v>
      </c>
      <c r="AU181" s="209" t="s">
        <v>82</v>
      </c>
      <c r="AV181" s="12" t="s">
        <v>84</v>
      </c>
      <c r="AW181" s="12" t="s">
        <v>31</v>
      </c>
      <c r="AX181" s="12" t="s">
        <v>75</v>
      </c>
      <c r="AY181" s="209" t="s">
        <v>175</v>
      </c>
    </row>
    <row r="182" spans="1:65" s="14" customFormat="1" ht="11.25">
      <c r="B182" s="223"/>
      <c r="C182" s="224"/>
      <c r="D182" s="200" t="s">
        <v>182</v>
      </c>
      <c r="E182" s="225" t="s">
        <v>1</v>
      </c>
      <c r="F182" s="226" t="s">
        <v>253</v>
      </c>
      <c r="G182" s="224"/>
      <c r="H182" s="227">
        <v>4800</v>
      </c>
      <c r="I182" s="228"/>
      <c r="J182" s="224"/>
      <c r="K182" s="224"/>
      <c r="L182" s="229"/>
      <c r="M182" s="230"/>
      <c r="N182" s="231"/>
      <c r="O182" s="231"/>
      <c r="P182" s="231"/>
      <c r="Q182" s="231"/>
      <c r="R182" s="231"/>
      <c r="S182" s="231"/>
      <c r="T182" s="232"/>
      <c r="AT182" s="233" t="s">
        <v>182</v>
      </c>
      <c r="AU182" s="233" t="s">
        <v>82</v>
      </c>
      <c r="AV182" s="14" t="s">
        <v>181</v>
      </c>
      <c r="AW182" s="14" t="s">
        <v>31</v>
      </c>
      <c r="AX182" s="14" t="s">
        <v>82</v>
      </c>
      <c r="AY182" s="233" t="s">
        <v>175</v>
      </c>
    </row>
    <row r="183" spans="1:65" s="11" customFormat="1" ht="25.9" customHeight="1">
      <c r="B183" s="170"/>
      <c r="C183" s="171"/>
      <c r="D183" s="172" t="s">
        <v>74</v>
      </c>
      <c r="E183" s="173" t="s">
        <v>290</v>
      </c>
      <c r="F183" s="173" t="s">
        <v>291</v>
      </c>
      <c r="G183" s="171"/>
      <c r="H183" s="171"/>
      <c r="I183" s="174"/>
      <c r="J183" s="175">
        <f>BK183</f>
        <v>0</v>
      </c>
      <c r="K183" s="171"/>
      <c r="L183" s="176"/>
      <c r="M183" s="177"/>
      <c r="N183" s="178"/>
      <c r="O183" s="178"/>
      <c r="P183" s="179">
        <f>SUM(P184:P219)</f>
        <v>0</v>
      </c>
      <c r="Q183" s="178"/>
      <c r="R183" s="179">
        <f>SUM(R184:R219)</f>
        <v>0</v>
      </c>
      <c r="S183" s="178"/>
      <c r="T183" s="180">
        <f>SUM(T184:T219)</f>
        <v>0</v>
      </c>
      <c r="AR183" s="181" t="s">
        <v>82</v>
      </c>
      <c r="AT183" s="182" t="s">
        <v>74</v>
      </c>
      <c r="AU183" s="182" t="s">
        <v>75</v>
      </c>
      <c r="AY183" s="181" t="s">
        <v>175</v>
      </c>
      <c r="BK183" s="183">
        <f>SUM(BK184:BK219)</f>
        <v>0</v>
      </c>
    </row>
    <row r="184" spans="1:65" s="2" customFormat="1" ht="16.5" customHeight="1">
      <c r="A184" s="34"/>
      <c r="B184" s="35"/>
      <c r="C184" s="184" t="s">
        <v>209</v>
      </c>
      <c r="D184" s="184" t="s">
        <v>176</v>
      </c>
      <c r="E184" s="185" t="s">
        <v>536</v>
      </c>
      <c r="F184" s="186" t="s">
        <v>293</v>
      </c>
      <c r="G184" s="187" t="s">
        <v>259</v>
      </c>
      <c r="H184" s="188">
        <v>5.2</v>
      </c>
      <c r="I184" s="189"/>
      <c r="J184" s="190">
        <f>ROUND(I184*H184,2)</f>
        <v>0</v>
      </c>
      <c r="K184" s="186" t="s">
        <v>1</v>
      </c>
      <c r="L184" s="191"/>
      <c r="M184" s="192" t="s">
        <v>1</v>
      </c>
      <c r="N184" s="193" t="s">
        <v>40</v>
      </c>
      <c r="O184" s="71"/>
      <c r="P184" s="194">
        <f>O184*H184</f>
        <v>0</v>
      </c>
      <c r="Q184" s="194">
        <v>0</v>
      </c>
      <c r="R184" s="194">
        <f>Q184*H184</f>
        <v>0</v>
      </c>
      <c r="S184" s="194">
        <v>0</v>
      </c>
      <c r="T184" s="195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6" t="s">
        <v>180</v>
      </c>
      <c r="AT184" s="196" t="s">
        <v>176</v>
      </c>
      <c r="AU184" s="196" t="s">
        <v>82</v>
      </c>
      <c r="AY184" s="17" t="s">
        <v>175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7" t="s">
        <v>82</v>
      </c>
      <c r="BK184" s="197">
        <f>ROUND(I184*H184,2)</f>
        <v>0</v>
      </c>
      <c r="BL184" s="17" t="s">
        <v>181</v>
      </c>
      <c r="BM184" s="196" t="s">
        <v>537</v>
      </c>
    </row>
    <row r="185" spans="1:65" s="13" customFormat="1" ht="11.25">
      <c r="B185" s="213"/>
      <c r="C185" s="214"/>
      <c r="D185" s="200" t="s">
        <v>182</v>
      </c>
      <c r="E185" s="215" t="s">
        <v>1</v>
      </c>
      <c r="F185" s="216" t="s">
        <v>265</v>
      </c>
      <c r="G185" s="214"/>
      <c r="H185" s="215" t="s">
        <v>1</v>
      </c>
      <c r="I185" s="217"/>
      <c r="J185" s="214"/>
      <c r="K185" s="214"/>
      <c r="L185" s="218"/>
      <c r="M185" s="219"/>
      <c r="N185" s="220"/>
      <c r="O185" s="220"/>
      <c r="P185" s="220"/>
      <c r="Q185" s="220"/>
      <c r="R185" s="220"/>
      <c r="S185" s="220"/>
      <c r="T185" s="221"/>
      <c r="AT185" s="222" t="s">
        <v>182</v>
      </c>
      <c r="AU185" s="222" t="s">
        <v>82</v>
      </c>
      <c r="AV185" s="13" t="s">
        <v>82</v>
      </c>
      <c r="AW185" s="13" t="s">
        <v>31</v>
      </c>
      <c r="AX185" s="13" t="s">
        <v>75</v>
      </c>
      <c r="AY185" s="222" t="s">
        <v>175</v>
      </c>
    </row>
    <row r="186" spans="1:65" s="12" customFormat="1" ht="11.25">
      <c r="B186" s="198"/>
      <c r="C186" s="199"/>
      <c r="D186" s="200" t="s">
        <v>182</v>
      </c>
      <c r="E186" s="201" t="s">
        <v>1</v>
      </c>
      <c r="F186" s="202" t="s">
        <v>538</v>
      </c>
      <c r="G186" s="199"/>
      <c r="H186" s="203">
        <v>5.2</v>
      </c>
      <c r="I186" s="204"/>
      <c r="J186" s="199"/>
      <c r="K186" s="199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182</v>
      </c>
      <c r="AU186" s="209" t="s">
        <v>82</v>
      </c>
      <c r="AV186" s="12" t="s">
        <v>84</v>
      </c>
      <c r="AW186" s="12" t="s">
        <v>31</v>
      </c>
      <c r="AX186" s="12" t="s">
        <v>75</v>
      </c>
      <c r="AY186" s="209" t="s">
        <v>175</v>
      </c>
    </row>
    <row r="187" spans="1:65" s="14" customFormat="1" ht="11.25">
      <c r="B187" s="223"/>
      <c r="C187" s="224"/>
      <c r="D187" s="200" t="s">
        <v>182</v>
      </c>
      <c r="E187" s="225" t="s">
        <v>1</v>
      </c>
      <c r="F187" s="226" t="s">
        <v>253</v>
      </c>
      <c r="G187" s="224"/>
      <c r="H187" s="227">
        <v>5.2</v>
      </c>
      <c r="I187" s="228"/>
      <c r="J187" s="224"/>
      <c r="K187" s="224"/>
      <c r="L187" s="229"/>
      <c r="M187" s="230"/>
      <c r="N187" s="231"/>
      <c r="O187" s="231"/>
      <c r="P187" s="231"/>
      <c r="Q187" s="231"/>
      <c r="R187" s="231"/>
      <c r="S187" s="231"/>
      <c r="T187" s="232"/>
      <c r="AT187" s="233" t="s">
        <v>182</v>
      </c>
      <c r="AU187" s="233" t="s">
        <v>82</v>
      </c>
      <c r="AV187" s="14" t="s">
        <v>181</v>
      </c>
      <c r="AW187" s="14" t="s">
        <v>31</v>
      </c>
      <c r="AX187" s="14" t="s">
        <v>82</v>
      </c>
      <c r="AY187" s="233" t="s">
        <v>175</v>
      </c>
    </row>
    <row r="188" spans="1:65" s="2" customFormat="1" ht="21.75" customHeight="1">
      <c r="A188" s="34"/>
      <c r="B188" s="35"/>
      <c r="C188" s="184" t="s">
        <v>300</v>
      </c>
      <c r="D188" s="184" t="s">
        <v>176</v>
      </c>
      <c r="E188" s="185" t="s">
        <v>539</v>
      </c>
      <c r="F188" s="186" t="s">
        <v>296</v>
      </c>
      <c r="G188" s="187" t="s">
        <v>259</v>
      </c>
      <c r="H188" s="188">
        <v>1.04</v>
      </c>
      <c r="I188" s="189"/>
      <c r="J188" s="190">
        <f>ROUND(I188*H188,2)</f>
        <v>0</v>
      </c>
      <c r="K188" s="186" t="s">
        <v>1</v>
      </c>
      <c r="L188" s="191"/>
      <c r="M188" s="192" t="s">
        <v>1</v>
      </c>
      <c r="N188" s="193" t="s">
        <v>40</v>
      </c>
      <c r="O188" s="71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6" t="s">
        <v>180</v>
      </c>
      <c r="AT188" s="196" t="s">
        <v>176</v>
      </c>
      <c r="AU188" s="196" t="s">
        <v>82</v>
      </c>
      <c r="AY188" s="17" t="s">
        <v>175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7" t="s">
        <v>82</v>
      </c>
      <c r="BK188" s="197">
        <f>ROUND(I188*H188,2)</f>
        <v>0</v>
      </c>
      <c r="BL188" s="17" t="s">
        <v>181</v>
      </c>
      <c r="BM188" s="196" t="s">
        <v>540</v>
      </c>
    </row>
    <row r="189" spans="1:65" s="13" customFormat="1" ht="11.25">
      <c r="B189" s="213"/>
      <c r="C189" s="214"/>
      <c r="D189" s="200" t="s">
        <v>182</v>
      </c>
      <c r="E189" s="215" t="s">
        <v>1</v>
      </c>
      <c r="F189" s="216" t="s">
        <v>265</v>
      </c>
      <c r="G189" s="214"/>
      <c r="H189" s="215" t="s">
        <v>1</v>
      </c>
      <c r="I189" s="217"/>
      <c r="J189" s="214"/>
      <c r="K189" s="214"/>
      <c r="L189" s="218"/>
      <c r="M189" s="219"/>
      <c r="N189" s="220"/>
      <c r="O189" s="220"/>
      <c r="P189" s="220"/>
      <c r="Q189" s="220"/>
      <c r="R189" s="220"/>
      <c r="S189" s="220"/>
      <c r="T189" s="221"/>
      <c r="AT189" s="222" t="s">
        <v>182</v>
      </c>
      <c r="AU189" s="222" t="s">
        <v>82</v>
      </c>
      <c r="AV189" s="13" t="s">
        <v>82</v>
      </c>
      <c r="AW189" s="13" t="s">
        <v>31</v>
      </c>
      <c r="AX189" s="13" t="s">
        <v>75</v>
      </c>
      <c r="AY189" s="222" t="s">
        <v>175</v>
      </c>
    </row>
    <row r="190" spans="1:65" s="12" customFormat="1" ht="11.25">
      <c r="B190" s="198"/>
      <c r="C190" s="199"/>
      <c r="D190" s="200" t="s">
        <v>182</v>
      </c>
      <c r="E190" s="201" t="s">
        <v>1</v>
      </c>
      <c r="F190" s="202" t="s">
        <v>541</v>
      </c>
      <c r="G190" s="199"/>
      <c r="H190" s="203">
        <v>1.04</v>
      </c>
      <c r="I190" s="204"/>
      <c r="J190" s="199"/>
      <c r="K190" s="199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182</v>
      </c>
      <c r="AU190" s="209" t="s">
        <v>82</v>
      </c>
      <c r="AV190" s="12" t="s">
        <v>84</v>
      </c>
      <c r="AW190" s="12" t="s">
        <v>31</v>
      </c>
      <c r="AX190" s="12" t="s">
        <v>75</v>
      </c>
      <c r="AY190" s="209" t="s">
        <v>175</v>
      </c>
    </row>
    <row r="191" spans="1:65" s="14" customFormat="1" ht="11.25">
      <c r="B191" s="223"/>
      <c r="C191" s="224"/>
      <c r="D191" s="200" t="s">
        <v>182</v>
      </c>
      <c r="E191" s="225" t="s">
        <v>1</v>
      </c>
      <c r="F191" s="226" t="s">
        <v>253</v>
      </c>
      <c r="G191" s="224"/>
      <c r="H191" s="227">
        <v>1.04</v>
      </c>
      <c r="I191" s="228"/>
      <c r="J191" s="224"/>
      <c r="K191" s="224"/>
      <c r="L191" s="229"/>
      <c r="M191" s="230"/>
      <c r="N191" s="231"/>
      <c r="O191" s="231"/>
      <c r="P191" s="231"/>
      <c r="Q191" s="231"/>
      <c r="R191" s="231"/>
      <c r="S191" s="231"/>
      <c r="T191" s="232"/>
      <c r="AT191" s="233" t="s">
        <v>182</v>
      </c>
      <c r="AU191" s="233" t="s">
        <v>82</v>
      </c>
      <c r="AV191" s="14" t="s">
        <v>181</v>
      </c>
      <c r="AW191" s="14" t="s">
        <v>31</v>
      </c>
      <c r="AX191" s="14" t="s">
        <v>82</v>
      </c>
      <c r="AY191" s="233" t="s">
        <v>175</v>
      </c>
    </row>
    <row r="192" spans="1:65" s="2" customFormat="1" ht="33" customHeight="1">
      <c r="A192" s="34"/>
      <c r="B192" s="35"/>
      <c r="C192" s="184" t="s">
        <v>213</v>
      </c>
      <c r="D192" s="184" t="s">
        <v>176</v>
      </c>
      <c r="E192" s="185" t="s">
        <v>513</v>
      </c>
      <c r="F192" s="186" t="s">
        <v>271</v>
      </c>
      <c r="G192" s="187" t="s">
        <v>179</v>
      </c>
      <c r="H192" s="188">
        <v>156</v>
      </c>
      <c r="I192" s="189"/>
      <c r="J192" s="190">
        <f>ROUND(I192*H192,2)</f>
        <v>0</v>
      </c>
      <c r="K192" s="186" t="s">
        <v>1</v>
      </c>
      <c r="L192" s="191"/>
      <c r="M192" s="192" t="s">
        <v>1</v>
      </c>
      <c r="N192" s="193" t="s">
        <v>40</v>
      </c>
      <c r="O192" s="71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6" t="s">
        <v>180</v>
      </c>
      <c r="AT192" s="196" t="s">
        <v>176</v>
      </c>
      <c r="AU192" s="196" t="s">
        <v>82</v>
      </c>
      <c r="AY192" s="17" t="s">
        <v>175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7" t="s">
        <v>82</v>
      </c>
      <c r="BK192" s="197">
        <f>ROUND(I192*H192,2)</f>
        <v>0</v>
      </c>
      <c r="BL192" s="17" t="s">
        <v>181</v>
      </c>
      <c r="BM192" s="196" t="s">
        <v>542</v>
      </c>
    </row>
    <row r="193" spans="1:65" s="13" customFormat="1" ht="11.25">
      <c r="B193" s="213"/>
      <c r="C193" s="214"/>
      <c r="D193" s="200" t="s">
        <v>182</v>
      </c>
      <c r="E193" s="215" t="s">
        <v>1</v>
      </c>
      <c r="F193" s="216" t="s">
        <v>272</v>
      </c>
      <c r="G193" s="214"/>
      <c r="H193" s="215" t="s">
        <v>1</v>
      </c>
      <c r="I193" s="217"/>
      <c r="J193" s="214"/>
      <c r="K193" s="214"/>
      <c r="L193" s="218"/>
      <c r="M193" s="219"/>
      <c r="N193" s="220"/>
      <c r="O193" s="220"/>
      <c r="P193" s="220"/>
      <c r="Q193" s="220"/>
      <c r="R193" s="220"/>
      <c r="S193" s="220"/>
      <c r="T193" s="221"/>
      <c r="AT193" s="222" t="s">
        <v>182</v>
      </c>
      <c r="AU193" s="222" t="s">
        <v>82</v>
      </c>
      <c r="AV193" s="13" t="s">
        <v>82</v>
      </c>
      <c r="AW193" s="13" t="s">
        <v>31</v>
      </c>
      <c r="AX193" s="13" t="s">
        <v>75</v>
      </c>
      <c r="AY193" s="222" t="s">
        <v>175</v>
      </c>
    </row>
    <row r="194" spans="1:65" s="12" customFormat="1" ht="11.25">
      <c r="B194" s="198"/>
      <c r="C194" s="199"/>
      <c r="D194" s="200" t="s">
        <v>182</v>
      </c>
      <c r="E194" s="201" t="s">
        <v>1</v>
      </c>
      <c r="F194" s="202" t="s">
        <v>543</v>
      </c>
      <c r="G194" s="199"/>
      <c r="H194" s="203">
        <v>156</v>
      </c>
      <c r="I194" s="204"/>
      <c r="J194" s="199"/>
      <c r="K194" s="199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182</v>
      </c>
      <c r="AU194" s="209" t="s">
        <v>82</v>
      </c>
      <c r="AV194" s="12" t="s">
        <v>84</v>
      </c>
      <c r="AW194" s="12" t="s">
        <v>31</v>
      </c>
      <c r="AX194" s="12" t="s">
        <v>75</v>
      </c>
      <c r="AY194" s="209" t="s">
        <v>175</v>
      </c>
    </row>
    <row r="195" spans="1:65" s="14" customFormat="1" ht="11.25">
      <c r="B195" s="223"/>
      <c r="C195" s="224"/>
      <c r="D195" s="200" t="s">
        <v>182</v>
      </c>
      <c r="E195" s="225" t="s">
        <v>1</v>
      </c>
      <c r="F195" s="226" t="s">
        <v>253</v>
      </c>
      <c r="G195" s="224"/>
      <c r="H195" s="227">
        <v>156</v>
      </c>
      <c r="I195" s="228"/>
      <c r="J195" s="224"/>
      <c r="K195" s="224"/>
      <c r="L195" s="229"/>
      <c r="M195" s="230"/>
      <c r="N195" s="231"/>
      <c r="O195" s="231"/>
      <c r="P195" s="231"/>
      <c r="Q195" s="231"/>
      <c r="R195" s="231"/>
      <c r="S195" s="231"/>
      <c r="T195" s="232"/>
      <c r="AT195" s="233" t="s">
        <v>182</v>
      </c>
      <c r="AU195" s="233" t="s">
        <v>82</v>
      </c>
      <c r="AV195" s="14" t="s">
        <v>181</v>
      </c>
      <c r="AW195" s="14" t="s">
        <v>31</v>
      </c>
      <c r="AX195" s="14" t="s">
        <v>82</v>
      </c>
      <c r="AY195" s="233" t="s">
        <v>175</v>
      </c>
    </row>
    <row r="196" spans="1:65" s="2" customFormat="1" ht="21.75" customHeight="1">
      <c r="A196" s="34"/>
      <c r="B196" s="35"/>
      <c r="C196" s="184" t="s">
        <v>308</v>
      </c>
      <c r="D196" s="184" t="s">
        <v>176</v>
      </c>
      <c r="E196" s="185" t="s">
        <v>516</v>
      </c>
      <c r="F196" s="186" t="s">
        <v>275</v>
      </c>
      <c r="G196" s="187" t="s">
        <v>179</v>
      </c>
      <c r="H196" s="188">
        <v>156</v>
      </c>
      <c r="I196" s="189"/>
      <c r="J196" s="190">
        <f>ROUND(I196*H196,2)</f>
        <v>0</v>
      </c>
      <c r="K196" s="186" t="s">
        <v>1</v>
      </c>
      <c r="L196" s="191"/>
      <c r="M196" s="192" t="s">
        <v>1</v>
      </c>
      <c r="N196" s="193" t="s">
        <v>40</v>
      </c>
      <c r="O196" s="71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6" t="s">
        <v>180</v>
      </c>
      <c r="AT196" s="196" t="s">
        <v>176</v>
      </c>
      <c r="AU196" s="196" t="s">
        <v>82</v>
      </c>
      <c r="AY196" s="17" t="s">
        <v>175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7" t="s">
        <v>82</v>
      </c>
      <c r="BK196" s="197">
        <f>ROUND(I196*H196,2)</f>
        <v>0</v>
      </c>
      <c r="BL196" s="17" t="s">
        <v>181</v>
      </c>
      <c r="BM196" s="196" t="s">
        <v>544</v>
      </c>
    </row>
    <row r="197" spans="1:65" s="13" customFormat="1" ht="11.25">
      <c r="B197" s="213"/>
      <c r="C197" s="214"/>
      <c r="D197" s="200" t="s">
        <v>182</v>
      </c>
      <c r="E197" s="215" t="s">
        <v>1</v>
      </c>
      <c r="F197" s="216" t="s">
        <v>272</v>
      </c>
      <c r="G197" s="214"/>
      <c r="H197" s="215" t="s">
        <v>1</v>
      </c>
      <c r="I197" s="217"/>
      <c r="J197" s="214"/>
      <c r="K197" s="214"/>
      <c r="L197" s="218"/>
      <c r="M197" s="219"/>
      <c r="N197" s="220"/>
      <c r="O197" s="220"/>
      <c r="P197" s="220"/>
      <c r="Q197" s="220"/>
      <c r="R197" s="220"/>
      <c r="S197" s="220"/>
      <c r="T197" s="221"/>
      <c r="AT197" s="222" t="s">
        <v>182</v>
      </c>
      <c r="AU197" s="222" t="s">
        <v>82</v>
      </c>
      <c r="AV197" s="13" t="s">
        <v>82</v>
      </c>
      <c r="AW197" s="13" t="s">
        <v>31</v>
      </c>
      <c r="AX197" s="13" t="s">
        <v>75</v>
      </c>
      <c r="AY197" s="222" t="s">
        <v>175</v>
      </c>
    </row>
    <row r="198" spans="1:65" s="12" customFormat="1" ht="11.25">
      <c r="B198" s="198"/>
      <c r="C198" s="199"/>
      <c r="D198" s="200" t="s">
        <v>182</v>
      </c>
      <c r="E198" s="201" t="s">
        <v>1</v>
      </c>
      <c r="F198" s="202" t="s">
        <v>543</v>
      </c>
      <c r="G198" s="199"/>
      <c r="H198" s="203">
        <v>156</v>
      </c>
      <c r="I198" s="204"/>
      <c r="J198" s="199"/>
      <c r="K198" s="199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182</v>
      </c>
      <c r="AU198" s="209" t="s">
        <v>82</v>
      </c>
      <c r="AV198" s="12" t="s">
        <v>84</v>
      </c>
      <c r="AW198" s="12" t="s">
        <v>31</v>
      </c>
      <c r="AX198" s="12" t="s">
        <v>75</v>
      </c>
      <c r="AY198" s="209" t="s">
        <v>175</v>
      </c>
    </row>
    <row r="199" spans="1:65" s="14" customFormat="1" ht="11.25">
      <c r="B199" s="223"/>
      <c r="C199" s="224"/>
      <c r="D199" s="200" t="s">
        <v>182</v>
      </c>
      <c r="E199" s="225" t="s">
        <v>1</v>
      </c>
      <c r="F199" s="226" t="s">
        <v>253</v>
      </c>
      <c r="G199" s="224"/>
      <c r="H199" s="227">
        <v>156</v>
      </c>
      <c r="I199" s="228"/>
      <c r="J199" s="224"/>
      <c r="K199" s="224"/>
      <c r="L199" s="229"/>
      <c r="M199" s="230"/>
      <c r="N199" s="231"/>
      <c r="O199" s="231"/>
      <c r="P199" s="231"/>
      <c r="Q199" s="231"/>
      <c r="R199" s="231"/>
      <c r="S199" s="231"/>
      <c r="T199" s="232"/>
      <c r="AT199" s="233" t="s">
        <v>182</v>
      </c>
      <c r="AU199" s="233" t="s">
        <v>82</v>
      </c>
      <c r="AV199" s="14" t="s">
        <v>181</v>
      </c>
      <c r="AW199" s="14" t="s">
        <v>31</v>
      </c>
      <c r="AX199" s="14" t="s">
        <v>82</v>
      </c>
      <c r="AY199" s="233" t="s">
        <v>175</v>
      </c>
    </row>
    <row r="200" spans="1:65" s="2" customFormat="1" ht="16.5" customHeight="1">
      <c r="A200" s="34"/>
      <c r="B200" s="35"/>
      <c r="C200" s="184" t="s">
        <v>218</v>
      </c>
      <c r="D200" s="184" t="s">
        <v>176</v>
      </c>
      <c r="E200" s="185" t="s">
        <v>518</v>
      </c>
      <c r="F200" s="186" t="s">
        <v>277</v>
      </c>
      <c r="G200" s="187" t="s">
        <v>278</v>
      </c>
      <c r="H200" s="188">
        <v>93.6</v>
      </c>
      <c r="I200" s="189"/>
      <c r="J200" s="190">
        <f>ROUND(I200*H200,2)</f>
        <v>0</v>
      </c>
      <c r="K200" s="186" t="s">
        <v>1</v>
      </c>
      <c r="L200" s="191"/>
      <c r="M200" s="192" t="s">
        <v>1</v>
      </c>
      <c r="N200" s="193" t="s">
        <v>40</v>
      </c>
      <c r="O200" s="71"/>
      <c r="P200" s="194">
        <f>O200*H200</f>
        <v>0</v>
      </c>
      <c r="Q200" s="194">
        <v>0</v>
      </c>
      <c r="R200" s="194">
        <f>Q200*H200</f>
        <v>0</v>
      </c>
      <c r="S200" s="194">
        <v>0</v>
      </c>
      <c r="T200" s="195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6" t="s">
        <v>180</v>
      </c>
      <c r="AT200" s="196" t="s">
        <v>176</v>
      </c>
      <c r="AU200" s="196" t="s">
        <v>82</v>
      </c>
      <c r="AY200" s="17" t="s">
        <v>175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7" t="s">
        <v>82</v>
      </c>
      <c r="BK200" s="197">
        <f>ROUND(I200*H200,2)</f>
        <v>0</v>
      </c>
      <c r="BL200" s="17" t="s">
        <v>181</v>
      </c>
      <c r="BM200" s="196" t="s">
        <v>545</v>
      </c>
    </row>
    <row r="201" spans="1:65" s="13" customFormat="1" ht="11.25">
      <c r="B201" s="213"/>
      <c r="C201" s="214"/>
      <c r="D201" s="200" t="s">
        <v>182</v>
      </c>
      <c r="E201" s="215" t="s">
        <v>1</v>
      </c>
      <c r="F201" s="216" t="s">
        <v>279</v>
      </c>
      <c r="G201" s="214"/>
      <c r="H201" s="215" t="s">
        <v>1</v>
      </c>
      <c r="I201" s="217"/>
      <c r="J201" s="214"/>
      <c r="K201" s="214"/>
      <c r="L201" s="218"/>
      <c r="M201" s="219"/>
      <c r="N201" s="220"/>
      <c r="O201" s="220"/>
      <c r="P201" s="220"/>
      <c r="Q201" s="220"/>
      <c r="R201" s="220"/>
      <c r="S201" s="220"/>
      <c r="T201" s="221"/>
      <c r="AT201" s="222" t="s">
        <v>182</v>
      </c>
      <c r="AU201" s="222" t="s">
        <v>82</v>
      </c>
      <c r="AV201" s="13" t="s">
        <v>82</v>
      </c>
      <c r="AW201" s="13" t="s">
        <v>31</v>
      </c>
      <c r="AX201" s="13" t="s">
        <v>75</v>
      </c>
      <c r="AY201" s="222" t="s">
        <v>175</v>
      </c>
    </row>
    <row r="202" spans="1:65" s="12" customFormat="1" ht="11.25">
      <c r="B202" s="198"/>
      <c r="C202" s="199"/>
      <c r="D202" s="200" t="s">
        <v>182</v>
      </c>
      <c r="E202" s="201" t="s">
        <v>1</v>
      </c>
      <c r="F202" s="202" t="s">
        <v>546</v>
      </c>
      <c r="G202" s="199"/>
      <c r="H202" s="203">
        <v>93.6</v>
      </c>
      <c r="I202" s="204"/>
      <c r="J202" s="199"/>
      <c r="K202" s="199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182</v>
      </c>
      <c r="AU202" s="209" t="s">
        <v>82</v>
      </c>
      <c r="AV202" s="12" t="s">
        <v>84</v>
      </c>
      <c r="AW202" s="12" t="s">
        <v>31</v>
      </c>
      <c r="AX202" s="12" t="s">
        <v>75</v>
      </c>
      <c r="AY202" s="209" t="s">
        <v>175</v>
      </c>
    </row>
    <row r="203" spans="1:65" s="14" customFormat="1" ht="11.25">
      <c r="B203" s="223"/>
      <c r="C203" s="224"/>
      <c r="D203" s="200" t="s">
        <v>182</v>
      </c>
      <c r="E203" s="225" t="s">
        <v>1</v>
      </c>
      <c r="F203" s="226" t="s">
        <v>253</v>
      </c>
      <c r="G203" s="224"/>
      <c r="H203" s="227">
        <v>93.6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AT203" s="233" t="s">
        <v>182</v>
      </c>
      <c r="AU203" s="233" t="s">
        <v>82</v>
      </c>
      <c r="AV203" s="14" t="s">
        <v>181</v>
      </c>
      <c r="AW203" s="14" t="s">
        <v>31</v>
      </c>
      <c r="AX203" s="14" t="s">
        <v>82</v>
      </c>
      <c r="AY203" s="233" t="s">
        <v>175</v>
      </c>
    </row>
    <row r="204" spans="1:65" s="2" customFormat="1" ht="24.2" customHeight="1">
      <c r="A204" s="34"/>
      <c r="B204" s="35"/>
      <c r="C204" s="184" t="s">
        <v>319</v>
      </c>
      <c r="D204" s="184" t="s">
        <v>176</v>
      </c>
      <c r="E204" s="185" t="s">
        <v>524</v>
      </c>
      <c r="F204" s="186" t="s">
        <v>304</v>
      </c>
      <c r="G204" s="187" t="s">
        <v>278</v>
      </c>
      <c r="H204" s="188">
        <v>7.5</v>
      </c>
      <c r="I204" s="189"/>
      <c r="J204" s="190">
        <f>ROUND(I204*H204,2)</f>
        <v>0</v>
      </c>
      <c r="K204" s="186" t="s">
        <v>1</v>
      </c>
      <c r="L204" s="191"/>
      <c r="M204" s="192" t="s">
        <v>1</v>
      </c>
      <c r="N204" s="193" t="s">
        <v>40</v>
      </c>
      <c r="O204" s="71"/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6" t="s">
        <v>180</v>
      </c>
      <c r="AT204" s="196" t="s">
        <v>176</v>
      </c>
      <c r="AU204" s="196" t="s">
        <v>82</v>
      </c>
      <c r="AY204" s="17" t="s">
        <v>175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7" t="s">
        <v>82</v>
      </c>
      <c r="BK204" s="197">
        <f>ROUND(I204*H204,2)</f>
        <v>0</v>
      </c>
      <c r="BL204" s="17" t="s">
        <v>181</v>
      </c>
      <c r="BM204" s="196" t="s">
        <v>547</v>
      </c>
    </row>
    <row r="205" spans="1:65" s="13" customFormat="1" ht="11.25">
      <c r="B205" s="213"/>
      <c r="C205" s="214"/>
      <c r="D205" s="200" t="s">
        <v>182</v>
      </c>
      <c r="E205" s="215" t="s">
        <v>1</v>
      </c>
      <c r="F205" s="216" t="s">
        <v>306</v>
      </c>
      <c r="G205" s="214"/>
      <c r="H205" s="215" t="s">
        <v>1</v>
      </c>
      <c r="I205" s="217"/>
      <c r="J205" s="214"/>
      <c r="K205" s="214"/>
      <c r="L205" s="218"/>
      <c r="M205" s="219"/>
      <c r="N205" s="220"/>
      <c r="O205" s="220"/>
      <c r="P205" s="220"/>
      <c r="Q205" s="220"/>
      <c r="R205" s="220"/>
      <c r="S205" s="220"/>
      <c r="T205" s="221"/>
      <c r="AT205" s="222" t="s">
        <v>182</v>
      </c>
      <c r="AU205" s="222" t="s">
        <v>82</v>
      </c>
      <c r="AV205" s="13" t="s">
        <v>82</v>
      </c>
      <c r="AW205" s="13" t="s">
        <v>31</v>
      </c>
      <c r="AX205" s="13" t="s">
        <v>75</v>
      </c>
      <c r="AY205" s="222" t="s">
        <v>175</v>
      </c>
    </row>
    <row r="206" spans="1:65" s="12" customFormat="1" ht="11.25">
      <c r="B206" s="198"/>
      <c r="C206" s="199"/>
      <c r="D206" s="200" t="s">
        <v>182</v>
      </c>
      <c r="E206" s="201" t="s">
        <v>1</v>
      </c>
      <c r="F206" s="202" t="s">
        <v>548</v>
      </c>
      <c r="G206" s="199"/>
      <c r="H206" s="203">
        <v>7.5</v>
      </c>
      <c r="I206" s="204"/>
      <c r="J206" s="199"/>
      <c r="K206" s="199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182</v>
      </c>
      <c r="AU206" s="209" t="s">
        <v>82</v>
      </c>
      <c r="AV206" s="12" t="s">
        <v>84</v>
      </c>
      <c r="AW206" s="12" t="s">
        <v>31</v>
      </c>
      <c r="AX206" s="12" t="s">
        <v>75</v>
      </c>
      <c r="AY206" s="209" t="s">
        <v>175</v>
      </c>
    </row>
    <row r="207" spans="1:65" s="14" customFormat="1" ht="11.25">
      <c r="B207" s="223"/>
      <c r="C207" s="224"/>
      <c r="D207" s="200" t="s">
        <v>182</v>
      </c>
      <c r="E207" s="225" t="s">
        <v>1</v>
      </c>
      <c r="F207" s="226" t="s">
        <v>253</v>
      </c>
      <c r="G207" s="224"/>
      <c r="H207" s="227">
        <v>7.5</v>
      </c>
      <c r="I207" s="228"/>
      <c r="J207" s="224"/>
      <c r="K207" s="224"/>
      <c r="L207" s="229"/>
      <c r="M207" s="230"/>
      <c r="N207" s="231"/>
      <c r="O207" s="231"/>
      <c r="P207" s="231"/>
      <c r="Q207" s="231"/>
      <c r="R207" s="231"/>
      <c r="S207" s="231"/>
      <c r="T207" s="232"/>
      <c r="AT207" s="233" t="s">
        <v>182</v>
      </c>
      <c r="AU207" s="233" t="s">
        <v>82</v>
      </c>
      <c r="AV207" s="14" t="s">
        <v>181</v>
      </c>
      <c r="AW207" s="14" t="s">
        <v>31</v>
      </c>
      <c r="AX207" s="14" t="s">
        <v>82</v>
      </c>
      <c r="AY207" s="233" t="s">
        <v>175</v>
      </c>
    </row>
    <row r="208" spans="1:65" s="2" customFormat="1" ht="16.5" customHeight="1">
      <c r="A208" s="34"/>
      <c r="B208" s="35"/>
      <c r="C208" s="184" t="s">
        <v>222</v>
      </c>
      <c r="D208" s="184" t="s">
        <v>176</v>
      </c>
      <c r="E208" s="185" t="s">
        <v>527</v>
      </c>
      <c r="F208" s="186" t="s">
        <v>310</v>
      </c>
      <c r="G208" s="187" t="s">
        <v>259</v>
      </c>
      <c r="H208" s="188">
        <v>1.7999999999999999E-2</v>
      </c>
      <c r="I208" s="189"/>
      <c r="J208" s="190">
        <f>ROUND(I208*H208,2)</f>
        <v>0</v>
      </c>
      <c r="K208" s="186" t="s">
        <v>1</v>
      </c>
      <c r="L208" s="191"/>
      <c r="M208" s="192" t="s">
        <v>1</v>
      </c>
      <c r="N208" s="193" t="s">
        <v>40</v>
      </c>
      <c r="O208" s="71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6" t="s">
        <v>180</v>
      </c>
      <c r="AT208" s="196" t="s">
        <v>176</v>
      </c>
      <c r="AU208" s="196" t="s">
        <v>82</v>
      </c>
      <c r="AY208" s="17" t="s">
        <v>175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7" t="s">
        <v>82</v>
      </c>
      <c r="BK208" s="197">
        <f>ROUND(I208*H208,2)</f>
        <v>0</v>
      </c>
      <c r="BL208" s="17" t="s">
        <v>181</v>
      </c>
      <c r="BM208" s="196" t="s">
        <v>549</v>
      </c>
    </row>
    <row r="209" spans="1:65" s="13" customFormat="1" ht="11.25">
      <c r="B209" s="213"/>
      <c r="C209" s="214"/>
      <c r="D209" s="200" t="s">
        <v>182</v>
      </c>
      <c r="E209" s="215" t="s">
        <v>1</v>
      </c>
      <c r="F209" s="216" t="s">
        <v>265</v>
      </c>
      <c r="G209" s="214"/>
      <c r="H209" s="215" t="s">
        <v>1</v>
      </c>
      <c r="I209" s="217"/>
      <c r="J209" s="214"/>
      <c r="K209" s="214"/>
      <c r="L209" s="218"/>
      <c r="M209" s="219"/>
      <c r="N209" s="220"/>
      <c r="O209" s="220"/>
      <c r="P209" s="220"/>
      <c r="Q209" s="220"/>
      <c r="R209" s="220"/>
      <c r="S209" s="220"/>
      <c r="T209" s="221"/>
      <c r="AT209" s="222" t="s">
        <v>182</v>
      </c>
      <c r="AU209" s="222" t="s">
        <v>82</v>
      </c>
      <c r="AV209" s="13" t="s">
        <v>82</v>
      </c>
      <c r="AW209" s="13" t="s">
        <v>31</v>
      </c>
      <c r="AX209" s="13" t="s">
        <v>75</v>
      </c>
      <c r="AY209" s="222" t="s">
        <v>175</v>
      </c>
    </row>
    <row r="210" spans="1:65" s="12" customFormat="1" ht="11.25">
      <c r="B210" s="198"/>
      <c r="C210" s="199"/>
      <c r="D210" s="200" t="s">
        <v>182</v>
      </c>
      <c r="E210" s="201" t="s">
        <v>1</v>
      </c>
      <c r="F210" s="202" t="s">
        <v>550</v>
      </c>
      <c r="G210" s="199"/>
      <c r="H210" s="203">
        <v>1.7999999999999999E-2</v>
      </c>
      <c r="I210" s="204"/>
      <c r="J210" s="199"/>
      <c r="K210" s="199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182</v>
      </c>
      <c r="AU210" s="209" t="s">
        <v>82</v>
      </c>
      <c r="AV210" s="12" t="s">
        <v>84</v>
      </c>
      <c r="AW210" s="12" t="s">
        <v>31</v>
      </c>
      <c r="AX210" s="12" t="s">
        <v>75</v>
      </c>
      <c r="AY210" s="209" t="s">
        <v>175</v>
      </c>
    </row>
    <row r="211" spans="1:65" s="14" customFormat="1" ht="11.25">
      <c r="B211" s="223"/>
      <c r="C211" s="224"/>
      <c r="D211" s="200" t="s">
        <v>182</v>
      </c>
      <c r="E211" s="225" t="s">
        <v>1</v>
      </c>
      <c r="F211" s="226" t="s">
        <v>253</v>
      </c>
      <c r="G211" s="224"/>
      <c r="H211" s="227">
        <v>1.7999999999999999E-2</v>
      </c>
      <c r="I211" s="228"/>
      <c r="J211" s="224"/>
      <c r="K211" s="224"/>
      <c r="L211" s="229"/>
      <c r="M211" s="230"/>
      <c r="N211" s="231"/>
      <c r="O211" s="231"/>
      <c r="P211" s="231"/>
      <c r="Q211" s="231"/>
      <c r="R211" s="231"/>
      <c r="S211" s="231"/>
      <c r="T211" s="232"/>
      <c r="AT211" s="233" t="s">
        <v>182</v>
      </c>
      <c r="AU211" s="233" t="s">
        <v>82</v>
      </c>
      <c r="AV211" s="14" t="s">
        <v>181</v>
      </c>
      <c r="AW211" s="14" t="s">
        <v>31</v>
      </c>
      <c r="AX211" s="14" t="s">
        <v>82</v>
      </c>
      <c r="AY211" s="233" t="s">
        <v>175</v>
      </c>
    </row>
    <row r="212" spans="1:65" s="2" customFormat="1" ht="24.2" customHeight="1">
      <c r="A212" s="34"/>
      <c r="B212" s="35"/>
      <c r="C212" s="184" t="s">
        <v>7</v>
      </c>
      <c r="D212" s="184" t="s">
        <v>176</v>
      </c>
      <c r="E212" s="185" t="s">
        <v>530</v>
      </c>
      <c r="F212" s="186" t="s">
        <v>314</v>
      </c>
      <c r="G212" s="187" t="s">
        <v>315</v>
      </c>
      <c r="H212" s="188">
        <v>0.24</v>
      </c>
      <c r="I212" s="189"/>
      <c r="J212" s="190">
        <f>ROUND(I212*H212,2)</f>
        <v>0</v>
      </c>
      <c r="K212" s="186" t="s">
        <v>1</v>
      </c>
      <c r="L212" s="191"/>
      <c r="M212" s="192" t="s">
        <v>1</v>
      </c>
      <c r="N212" s="193" t="s">
        <v>40</v>
      </c>
      <c r="O212" s="71"/>
      <c r="P212" s="194">
        <f>O212*H212</f>
        <v>0</v>
      </c>
      <c r="Q212" s="194">
        <v>0</v>
      </c>
      <c r="R212" s="194">
        <f>Q212*H212</f>
        <v>0</v>
      </c>
      <c r="S212" s="194">
        <v>0</v>
      </c>
      <c r="T212" s="195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6" t="s">
        <v>180</v>
      </c>
      <c r="AT212" s="196" t="s">
        <v>176</v>
      </c>
      <c r="AU212" s="196" t="s">
        <v>82</v>
      </c>
      <c r="AY212" s="17" t="s">
        <v>175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7" t="s">
        <v>82</v>
      </c>
      <c r="BK212" s="197">
        <f>ROUND(I212*H212,2)</f>
        <v>0</v>
      </c>
      <c r="BL212" s="17" t="s">
        <v>181</v>
      </c>
      <c r="BM212" s="196" t="s">
        <v>551</v>
      </c>
    </row>
    <row r="213" spans="1:65" s="13" customFormat="1" ht="11.25">
      <c r="B213" s="213"/>
      <c r="C213" s="214"/>
      <c r="D213" s="200" t="s">
        <v>182</v>
      </c>
      <c r="E213" s="215" t="s">
        <v>1</v>
      </c>
      <c r="F213" s="216" t="s">
        <v>317</v>
      </c>
      <c r="G213" s="214"/>
      <c r="H213" s="215" t="s">
        <v>1</v>
      </c>
      <c r="I213" s="217"/>
      <c r="J213" s="214"/>
      <c r="K213" s="214"/>
      <c r="L213" s="218"/>
      <c r="M213" s="219"/>
      <c r="N213" s="220"/>
      <c r="O213" s="220"/>
      <c r="P213" s="220"/>
      <c r="Q213" s="220"/>
      <c r="R213" s="220"/>
      <c r="S213" s="220"/>
      <c r="T213" s="221"/>
      <c r="AT213" s="222" t="s">
        <v>182</v>
      </c>
      <c r="AU213" s="222" t="s">
        <v>82</v>
      </c>
      <c r="AV213" s="13" t="s">
        <v>82</v>
      </c>
      <c r="AW213" s="13" t="s">
        <v>31</v>
      </c>
      <c r="AX213" s="13" t="s">
        <v>75</v>
      </c>
      <c r="AY213" s="222" t="s">
        <v>175</v>
      </c>
    </row>
    <row r="214" spans="1:65" s="12" customFormat="1" ht="11.25">
      <c r="B214" s="198"/>
      <c r="C214" s="199"/>
      <c r="D214" s="200" t="s">
        <v>182</v>
      </c>
      <c r="E214" s="201" t="s">
        <v>1</v>
      </c>
      <c r="F214" s="202" t="s">
        <v>552</v>
      </c>
      <c r="G214" s="199"/>
      <c r="H214" s="203">
        <v>0.24</v>
      </c>
      <c r="I214" s="204"/>
      <c r="J214" s="199"/>
      <c r="K214" s="199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182</v>
      </c>
      <c r="AU214" s="209" t="s">
        <v>82</v>
      </c>
      <c r="AV214" s="12" t="s">
        <v>84</v>
      </c>
      <c r="AW214" s="12" t="s">
        <v>31</v>
      </c>
      <c r="AX214" s="12" t="s">
        <v>75</v>
      </c>
      <c r="AY214" s="209" t="s">
        <v>175</v>
      </c>
    </row>
    <row r="215" spans="1:65" s="14" customFormat="1" ht="11.25">
      <c r="B215" s="223"/>
      <c r="C215" s="224"/>
      <c r="D215" s="200" t="s">
        <v>182</v>
      </c>
      <c r="E215" s="225" t="s">
        <v>1</v>
      </c>
      <c r="F215" s="226" t="s">
        <v>253</v>
      </c>
      <c r="G215" s="224"/>
      <c r="H215" s="227">
        <v>0.24</v>
      </c>
      <c r="I215" s="228"/>
      <c r="J215" s="224"/>
      <c r="K215" s="224"/>
      <c r="L215" s="229"/>
      <c r="M215" s="230"/>
      <c r="N215" s="231"/>
      <c r="O215" s="231"/>
      <c r="P215" s="231"/>
      <c r="Q215" s="231"/>
      <c r="R215" s="231"/>
      <c r="S215" s="231"/>
      <c r="T215" s="232"/>
      <c r="AT215" s="233" t="s">
        <v>182</v>
      </c>
      <c r="AU215" s="233" t="s">
        <v>82</v>
      </c>
      <c r="AV215" s="14" t="s">
        <v>181</v>
      </c>
      <c r="AW215" s="14" t="s">
        <v>31</v>
      </c>
      <c r="AX215" s="14" t="s">
        <v>82</v>
      </c>
      <c r="AY215" s="233" t="s">
        <v>175</v>
      </c>
    </row>
    <row r="216" spans="1:65" s="2" customFormat="1" ht="21.75" customHeight="1">
      <c r="A216" s="34"/>
      <c r="B216" s="35"/>
      <c r="C216" s="184" t="s">
        <v>227</v>
      </c>
      <c r="D216" s="184" t="s">
        <v>176</v>
      </c>
      <c r="E216" s="185" t="s">
        <v>553</v>
      </c>
      <c r="F216" s="186" t="s">
        <v>321</v>
      </c>
      <c r="G216" s="187" t="s">
        <v>250</v>
      </c>
      <c r="H216" s="188">
        <v>5200</v>
      </c>
      <c r="I216" s="189"/>
      <c r="J216" s="190">
        <f>ROUND(I216*H216,2)</f>
        <v>0</v>
      </c>
      <c r="K216" s="186" t="s">
        <v>1</v>
      </c>
      <c r="L216" s="191"/>
      <c r="M216" s="192" t="s">
        <v>1</v>
      </c>
      <c r="N216" s="193" t="s">
        <v>40</v>
      </c>
      <c r="O216" s="71"/>
      <c r="P216" s="194">
        <f>O216*H216</f>
        <v>0</v>
      </c>
      <c r="Q216" s="194">
        <v>0</v>
      </c>
      <c r="R216" s="194">
        <f>Q216*H216</f>
        <v>0</v>
      </c>
      <c r="S216" s="194">
        <v>0</v>
      </c>
      <c r="T216" s="195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6" t="s">
        <v>180</v>
      </c>
      <c r="AT216" s="196" t="s">
        <v>176</v>
      </c>
      <c r="AU216" s="196" t="s">
        <v>82</v>
      </c>
      <c r="AY216" s="17" t="s">
        <v>175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7" t="s">
        <v>82</v>
      </c>
      <c r="BK216" s="197">
        <f>ROUND(I216*H216,2)</f>
        <v>0</v>
      </c>
      <c r="BL216" s="17" t="s">
        <v>181</v>
      </c>
      <c r="BM216" s="196" t="s">
        <v>554</v>
      </c>
    </row>
    <row r="217" spans="1:65" s="13" customFormat="1" ht="11.25">
      <c r="B217" s="213"/>
      <c r="C217" s="214"/>
      <c r="D217" s="200" t="s">
        <v>182</v>
      </c>
      <c r="E217" s="215" t="s">
        <v>1</v>
      </c>
      <c r="F217" s="216" t="s">
        <v>288</v>
      </c>
      <c r="G217" s="214"/>
      <c r="H217" s="215" t="s">
        <v>1</v>
      </c>
      <c r="I217" s="217"/>
      <c r="J217" s="214"/>
      <c r="K217" s="214"/>
      <c r="L217" s="218"/>
      <c r="M217" s="219"/>
      <c r="N217" s="220"/>
      <c r="O217" s="220"/>
      <c r="P217" s="220"/>
      <c r="Q217" s="220"/>
      <c r="R217" s="220"/>
      <c r="S217" s="220"/>
      <c r="T217" s="221"/>
      <c r="AT217" s="222" t="s">
        <v>182</v>
      </c>
      <c r="AU217" s="222" t="s">
        <v>82</v>
      </c>
      <c r="AV217" s="13" t="s">
        <v>82</v>
      </c>
      <c r="AW217" s="13" t="s">
        <v>31</v>
      </c>
      <c r="AX217" s="13" t="s">
        <v>75</v>
      </c>
      <c r="AY217" s="222" t="s">
        <v>175</v>
      </c>
    </row>
    <row r="218" spans="1:65" s="12" customFormat="1" ht="11.25">
      <c r="B218" s="198"/>
      <c r="C218" s="199"/>
      <c r="D218" s="200" t="s">
        <v>182</v>
      </c>
      <c r="E218" s="201" t="s">
        <v>1</v>
      </c>
      <c r="F218" s="202" t="s">
        <v>555</v>
      </c>
      <c r="G218" s="199"/>
      <c r="H218" s="203">
        <v>5200</v>
      </c>
      <c r="I218" s="204"/>
      <c r="J218" s="199"/>
      <c r="K218" s="199"/>
      <c r="L218" s="205"/>
      <c r="M218" s="206"/>
      <c r="N218" s="207"/>
      <c r="O218" s="207"/>
      <c r="P218" s="207"/>
      <c r="Q218" s="207"/>
      <c r="R218" s="207"/>
      <c r="S218" s="207"/>
      <c r="T218" s="208"/>
      <c r="AT218" s="209" t="s">
        <v>182</v>
      </c>
      <c r="AU218" s="209" t="s">
        <v>82</v>
      </c>
      <c r="AV218" s="12" t="s">
        <v>84</v>
      </c>
      <c r="AW218" s="12" t="s">
        <v>31</v>
      </c>
      <c r="AX218" s="12" t="s">
        <v>75</v>
      </c>
      <c r="AY218" s="209" t="s">
        <v>175</v>
      </c>
    </row>
    <row r="219" spans="1:65" s="14" customFormat="1" ht="11.25">
      <c r="B219" s="223"/>
      <c r="C219" s="224"/>
      <c r="D219" s="200" t="s">
        <v>182</v>
      </c>
      <c r="E219" s="225" t="s">
        <v>1</v>
      </c>
      <c r="F219" s="226" t="s">
        <v>253</v>
      </c>
      <c r="G219" s="224"/>
      <c r="H219" s="227">
        <v>5200</v>
      </c>
      <c r="I219" s="228"/>
      <c r="J219" s="224"/>
      <c r="K219" s="224"/>
      <c r="L219" s="229"/>
      <c r="M219" s="230"/>
      <c r="N219" s="231"/>
      <c r="O219" s="231"/>
      <c r="P219" s="231"/>
      <c r="Q219" s="231"/>
      <c r="R219" s="231"/>
      <c r="S219" s="231"/>
      <c r="T219" s="232"/>
      <c r="AT219" s="233" t="s">
        <v>182</v>
      </c>
      <c r="AU219" s="233" t="s">
        <v>82</v>
      </c>
      <c r="AV219" s="14" t="s">
        <v>181</v>
      </c>
      <c r="AW219" s="14" t="s">
        <v>31</v>
      </c>
      <c r="AX219" s="14" t="s">
        <v>82</v>
      </c>
      <c r="AY219" s="233" t="s">
        <v>175</v>
      </c>
    </row>
    <row r="220" spans="1:65" s="11" customFormat="1" ht="25.9" customHeight="1">
      <c r="B220" s="170"/>
      <c r="C220" s="171"/>
      <c r="D220" s="172" t="s">
        <v>74</v>
      </c>
      <c r="E220" s="173" t="s">
        <v>324</v>
      </c>
      <c r="F220" s="173" t="s">
        <v>325</v>
      </c>
      <c r="G220" s="171"/>
      <c r="H220" s="171"/>
      <c r="I220" s="174"/>
      <c r="J220" s="175">
        <f>BK220</f>
        <v>0</v>
      </c>
      <c r="K220" s="171"/>
      <c r="L220" s="176"/>
      <c r="M220" s="177"/>
      <c r="N220" s="178"/>
      <c r="O220" s="178"/>
      <c r="P220" s="179">
        <f>SUM(P221:P236)</f>
        <v>0</v>
      </c>
      <c r="Q220" s="178"/>
      <c r="R220" s="179">
        <f>SUM(R221:R236)</f>
        <v>0</v>
      </c>
      <c r="S220" s="178"/>
      <c r="T220" s="180">
        <f>SUM(T221:T236)</f>
        <v>0</v>
      </c>
      <c r="AR220" s="181" t="s">
        <v>82</v>
      </c>
      <c r="AT220" s="182" t="s">
        <v>74</v>
      </c>
      <c r="AU220" s="182" t="s">
        <v>75</v>
      </c>
      <c r="AY220" s="181" t="s">
        <v>175</v>
      </c>
      <c r="BK220" s="183">
        <f>SUM(BK221:BK236)</f>
        <v>0</v>
      </c>
    </row>
    <row r="221" spans="1:65" s="2" customFormat="1" ht="16.5" customHeight="1">
      <c r="A221" s="34"/>
      <c r="B221" s="35"/>
      <c r="C221" s="184" t="s">
        <v>339</v>
      </c>
      <c r="D221" s="184" t="s">
        <v>176</v>
      </c>
      <c r="E221" s="185" t="s">
        <v>556</v>
      </c>
      <c r="F221" s="186" t="s">
        <v>327</v>
      </c>
      <c r="G221" s="187" t="s">
        <v>259</v>
      </c>
      <c r="H221" s="188">
        <v>12.62</v>
      </c>
      <c r="I221" s="189"/>
      <c r="J221" s="190">
        <f>ROUND(I221*H221,2)</f>
        <v>0</v>
      </c>
      <c r="K221" s="186" t="s">
        <v>1</v>
      </c>
      <c r="L221" s="191"/>
      <c r="M221" s="192" t="s">
        <v>1</v>
      </c>
      <c r="N221" s="193" t="s">
        <v>40</v>
      </c>
      <c r="O221" s="71"/>
      <c r="P221" s="194">
        <f>O221*H221</f>
        <v>0</v>
      </c>
      <c r="Q221" s="194">
        <v>0</v>
      </c>
      <c r="R221" s="194">
        <f>Q221*H221</f>
        <v>0</v>
      </c>
      <c r="S221" s="194">
        <v>0</v>
      </c>
      <c r="T221" s="195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6" t="s">
        <v>180</v>
      </c>
      <c r="AT221" s="196" t="s">
        <v>176</v>
      </c>
      <c r="AU221" s="196" t="s">
        <v>82</v>
      </c>
      <c r="AY221" s="17" t="s">
        <v>175</v>
      </c>
      <c r="BE221" s="197">
        <f>IF(N221="základní",J221,0)</f>
        <v>0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17" t="s">
        <v>82</v>
      </c>
      <c r="BK221" s="197">
        <f>ROUND(I221*H221,2)</f>
        <v>0</v>
      </c>
      <c r="BL221" s="17" t="s">
        <v>181</v>
      </c>
      <c r="BM221" s="196" t="s">
        <v>557</v>
      </c>
    </row>
    <row r="222" spans="1:65" s="13" customFormat="1" ht="11.25">
      <c r="B222" s="213"/>
      <c r="C222" s="214"/>
      <c r="D222" s="200" t="s">
        <v>182</v>
      </c>
      <c r="E222" s="215" t="s">
        <v>1</v>
      </c>
      <c r="F222" s="216" t="s">
        <v>265</v>
      </c>
      <c r="G222" s="214"/>
      <c r="H222" s="215" t="s">
        <v>1</v>
      </c>
      <c r="I222" s="217"/>
      <c r="J222" s="214"/>
      <c r="K222" s="214"/>
      <c r="L222" s="218"/>
      <c r="M222" s="219"/>
      <c r="N222" s="220"/>
      <c r="O222" s="220"/>
      <c r="P222" s="220"/>
      <c r="Q222" s="220"/>
      <c r="R222" s="220"/>
      <c r="S222" s="220"/>
      <c r="T222" s="221"/>
      <c r="AT222" s="222" t="s">
        <v>182</v>
      </c>
      <c r="AU222" s="222" t="s">
        <v>82</v>
      </c>
      <c r="AV222" s="13" t="s">
        <v>82</v>
      </c>
      <c r="AW222" s="13" t="s">
        <v>31</v>
      </c>
      <c r="AX222" s="13" t="s">
        <v>75</v>
      </c>
      <c r="AY222" s="222" t="s">
        <v>175</v>
      </c>
    </row>
    <row r="223" spans="1:65" s="12" customFormat="1" ht="11.25">
      <c r="B223" s="198"/>
      <c r="C223" s="199"/>
      <c r="D223" s="200" t="s">
        <v>182</v>
      </c>
      <c r="E223" s="201" t="s">
        <v>1</v>
      </c>
      <c r="F223" s="202" t="s">
        <v>558</v>
      </c>
      <c r="G223" s="199"/>
      <c r="H223" s="203">
        <v>12.62</v>
      </c>
      <c r="I223" s="204"/>
      <c r="J223" s="199"/>
      <c r="K223" s="199"/>
      <c r="L223" s="205"/>
      <c r="M223" s="206"/>
      <c r="N223" s="207"/>
      <c r="O223" s="207"/>
      <c r="P223" s="207"/>
      <c r="Q223" s="207"/>
      <c r="R223" s="207"/>
      <c r="S223" s="207"/>
      <c r="T223" s="208"/>
      <c r="AT223" s="209" t="s">
        <v>182</v>
      </c>
      <c r="AU223" s="209" t="s">
        <v>82</v>
      </c>
      <c r="AV223" s="12" t="s">
        <v>84</v>
      </c>
      <c r="AW223" s="12" t="s">
        <v>31</v>
      </c>
      <c r="AX223" s="12" t="s">
        <v>75</v>
      </c>
      <c r="AY223" s="209" t="s">
        <v>175</v>
      </c>
    </row>
    <row r="224" spans="1:65" s="14" customFormat="1" ht="11.25">
      <c r="B224" s="223"/>
      <c r="C224" s="224"/>
      <c r="D224" s="200" t="s">
        <v>182</v>
      </c>
      <c r="E224" s="225" t="s">
        <v>1</v>
      </c>
      <c r="F224" s="226" t="s">
        <v>253</v>
      </c>
      <c r="G224" s="224"/>
      <c r="H224" s="227">
        <v>12.62</v>
      </c>
      <c r="I224" s="228"/>
      <c r="J224" s="224"/>
      <c r="K224" s="224"/>
      <c r="L224" s="229"/>
      <c r="M224" s="230"/>
      <c r="N224" s="231"/>
      <c r="O224" s="231"/>
      <c r="P224" s="231"/>
      <c r="Q224" s="231"/>
      <c r="R224" s="231"/>
      <c r="S224" s="231"/>
      <c r="T224" s="232"/>
      <c r="AT224" s="233" t="s">
        <v>182</v>
      </c>
      <c r="AU224" s="233" t="s">
        <v>82</v>
      </c>
      <c r="AV224" s="14" t="s">
        <v>181</v>
      </c>
      <c r="AW224" s="14" t="s">
        <v>31</v>
      </c>
      <c r="AX224" s="14" t="s">
        <v>82</v>
      </c>
      <c r="AY224" s="233" t="s">
        <v>175</v>
      </c>
    </row>
    <row r="225" spans="1:65" s="2" customFormat="1" ht="16.5" customHeight="1">
      <c r="A225" s="34"/>
      <c r="B225" s="35"/>
      <c r="C225" s="184" t="s">
        <v>231</v>
      </c>
      <c r="D225" s="184" t="s">
        <v>176</v>
      </c>
      <c r="E225" s="185" t="s">
        <v>559</v>
      </c>
      <c r="F225" s="186" t="s">
        <v>331</v>
      </c>
      <c r="G225" s="187" t="s">
        <v>179</v>
      </c>
      <c r="H225" s="188">
        <v>631</v>
      </c>
      <c r="I225" s="189"/>
      <c r="J225" s="190">
        <f>ROUND(I225*H225,2)</f>
        <v>0</v>
      </c>
      <c r="K225" s="186" t="s">
        <v>1</v>
      </c>
      <c r="L225" s="191"/>
      <c r="M225" s="192" t="s">
        <v>1</v>
      </c>
      <c r="N225" s="193" t="s">
        <v>40</v>
      </c>
      <c r="O225" s="71"/>
      <c r="P225" s="194">
        <f>O225*H225</f>
        <v>0</v>
      </c>
      <c r="Q225" s="194">
        <v>0</v>
      </c>
      <c r="R225" s="194">
        <f>Q225*H225</f>
        <v>0</v>
      </c>
      <c r="S225" s="194">
        <v>0</v>
      </c>
      <c r="T225" s="195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6" t="s">
        <v>180</v>
      </c>
      <c r="AT225" s="196" t="s">
        <v>176</v>
      </c>
      <c r="AU225" s="196" t="s">
        <v>82</v>
      </c>
      <c r="AY225" s="17" t="s">
        <v>175</v>
      </c>
      <c r="BE225" s="197">
        <f>IF(N225="základní",J225,0)</f>
        <v>0</v>
      </c>
      <c r="BF225" s="197">
        <f>IF(N225="snížená",J225,0)</f>
        <v>0</v>
      </c>
      <c r="BG225" s="197">
        <f>IF(N225="zákl. přenesená",J225,0)</f>
        <v>0</v>
      </c>
      <c r="BH225" s="197">
        <f>IF(N225="sníž. přenesená",J225,0)</f>
        <v>0</v>
      </c>
      <c r="BI225" s="197">
        <f>IF(N225="nulová",J225,0)</f>
        <v>0</v>
      </c>
      <c r="BJ225" s="17" t="s">
        <v>82</v>
      </c>
      <c r="BK225" s="197">
        <f>ROUND(I225*H225,2)</f>
        <v>0</v>
      </c>
      <c r="BL225" s="17" t="s">
        <v>181</v>
      </c>
      <c r="BM225" s="196" t="s">
        <v>560</v>
      </c>
    </row>
    <row r="226" spans="1:65" s="13" customFormat="1" ht="11.25">
      <c r="B226" s="213"/>
      <c r="C226" s="214"/>
      <c r="D226" s="200" t="s">
        <v>182</v>
      </c>
      <c r="E226" s="215" t="s">
        <v>1</v>
      </c>
      <c r="F226" s="216" t="s">
        <v>272</v>
      </c>
      <c r="G226" s="214"/>
      <c r="H226" s="215" t="s">
        <v>1</v>
      </c>
      <c r="I226" s="217"/>
      <c r="J226" s="214"/>
      <c r="K226" s="214"/>
      <c r="L226" s="218"/>
      <c r="M226" s="219"/>
      <c r="N226" s="220"/>
      <c r="O226" s="220"/>
      <c r="P226" s="220"/>
      <c r="Q226" s="220"/>
      <c r="R226" s="220"/>
      <c r="S226" s="220"/>
      <c r="T226" s="221"/>
      <c r="AT226" s="222" t="s">
        <v>182</v>
      </c>
      <c r="AU226" s="222" t="s">
        <v>82</v>
      </c>
      <c r="AV226" s="13" t="s">
        <v>82</v>
      </c>
      <c r="AW226" s="13" t="s">
        <v>31</v>
      </c>
      <c r="AX226" s="13" t="s">
        <v>75</v>
      </c>
      <c r="AY226" s="222" t="s">
        <v>175</v>
      </c>
    </row>
    <row r="227" spans="1:65" s="12" customFormat="1" ht="11.25">
      <c r="B227" s="198"/>
      <c r="C227" s="199"/>
      <c r="D227" s="200" t="s">
        <v>182</v>
      </c>
      <c r="E227" s="201" t="s">
        <v>1</v>
      </c>
      <c r="F227" s="202" t="s">
        <v>561</v>
      </c>
      <c r="G227" s="199"/>
      <c r="H227" s="203">
        <v>631</v>
      </c>
      <c r="I227" s="204"/>
      <c r="J227" s="199"/>
      <c r="K227" s="199"/>
      <c r="L227" s="205"/>
      <c r="M227" s="206"/>
      <c r="N227" s="207"/>
      <c r="O227" s="207"/>
      <c r="P227" s="207"/>
      <c r="Q227" s="207"/>
      <c r="R227" s="207"/>
      <c r="S227" s="207"/>
      <c r="T227" s="208"/>
      <c r="AT227" s="209" t="s">
        <v>182</v>
      </c>
      <c r="AU227" s="209" t="s">
        <v>82</v>
      </c>
      <c r="AV227" s="12" t="s">
        <v>84</v>
      </c>
      <c r="AW227" s="12" t="s">
        <v>31</v>
      </c>
      <c r="AX227" s="12" t="s">
        <v>75</v>
      </c>
      <c r="AY227" s="209" t="s">
        <v>175</v>
      </c>
    </row>
    <row r="228" spans="1:65" s="14" customFormat="1" ht="11.25">
      <c r="B228" s="223"/>
      <c r="C228" s="224"/>
      <c r="D228" s="200" t="s">
        <v>182</v>
      </c>
      <c r="E228" s="225" t="s">
        <v>1</v>
      </c>
      <c r="F228" s="226" t="s">
        <v>253</v>
      </c>
      <c r="G228" s="224"/>
      <c r="H228" s="227">
        <v>631</v>
      </c>
      <c r="I228" s="228"/>
      <c r="J228" s="224"/>
      <c r="K228" s="224"/>
      <c r="L228" s="229"/>
      <c r="M228" s="230"/>
      <c r="N228" s="231"/>
      <c r="O228" s="231"/>
      <c r="P228" s="231"/>
      <c r="Q228" s="231"/>
      <c r="R228" s="231"/>
      <c r="S228" s="231"/>
      <c r="T228" s="232"/>
      <c r="AT228" s="233" t="s">
        <v>182</v>
      </c>
      <c r="AU228" s="233" t="s">
        <v>82</v>
      </c>
      <c r="AV228" s="14" t="s">
        <v>181</v>
      </c>
      <c r="AW228" s="14" t="s">
        <v>31</v>
      </c>
      <c r="AX228" s="14" t="s">
        <v>82</v>
      </c>
      <c r="AY228" s="233" t="s">
        <v>175</v>
      </c>
    </row>
    <row r="229" spans="1:65" s="2" customFormat="1" ht="21.75" customHeight="1">
      <c r="A229" s="34"/>
      <c r="B229" s="35"/>
      <c r="C229" s="184" t="s">
        <v>349</v>
      </c>
      <c r="D229" s="184" t="s">
        <v>176</v>
      </c>
      <c r="E229" s="185" t="s">
        <v>562</v>
      </c>
      <c r="F229" s="186" t="s">
        <v>335</v>
      </c>
      <c r="G229" s="187" t="s">
        <v>315</v>
      </c>
      <c r="H229" s="188">
        <v>30.96</v>
      </c>
      <c r="I229" s="189"/>
      <c r="J229" s="190">
        <f>ROUND(I229*H229,2)</f>
        <v>0</v>
      </c>
      <c r="K229" s="186" t="s">
        <v>1</v>
      </c>
      <c r="L229" s="191"/>
      <c r="M229" s="192" t="s">
        <v>1</v>
      </c>
      <c r="N229" s="193" t="s">
        <v>40</v>
      </c>
      <c r="O229" s="71"/>
      <c r="P229" s="194">
        <f>O229*H229</f>
        <v>0</v>
      </c>
      <c r="Q229" s="194">
        <v>0</v>
      </c>
      <c r="R229" s="194">
        <f>Q229*H229</f>
        <v>0</v>
      </c>
      <c r="S229" s="194">
        <v>0</v>
      </c>
      <c r="T229" s="195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6" t="s">
        <v>180</v>
      </c>
      <c r="AT229" s="196" t="s">
        <v>176</v>
      </c>
      <c r="AU229" s="196" t="s">
        <v>82</v>
      </c>
      <c r="AY229" s="17" t="s">
        <v>175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7" t="s">
        <v>82</v>
      </c>
      <c r="BK229" s="197">
        <f>ROUND(I229*H229,2)</f>
        <v>0</v>
      </c>
      <c r="BL229" s="17" t="s">
        <v>181</v>
      </c>
      <c r="BM229" s="196" t="s">
        <v>563</v>
      </c>
    </row>
    <row r="230" spans="1:65" s="13" customFormat="1" ht="11.25">
      <c r="B230" s="213"/>
      <c r="C230" s="214"/>
      <c r="D230" s="200" t="s">
        <v>182</v>
      </c>
      <c r="E230" s="215" t="s">
        <v>1</v>
      </c>
      <c r="F230" s="216" t="s">
        <v>337</v>
      </c>
      <c r="G230" s="214"/>
      <c r="H230" s="215" t="s">
        <v>1</v>
      </c>
      <c r="I230" s="217"/>
      <c r="J230" s="214"/>
      <c r="K230" s="214"/>
      <c r="L230" s="218"/>
      <c r="M230" s="219"/>
      <c r="N230" s="220"/>
      <c r="O230" s="220"/>
      <c r="P230" s="220"/>
      <c r="Q230" s="220"/>
      <c r="R230" s="220"/>
      <c r="S230" s="220"/>
      <c r="T230" s="221"/>
      <c r="AT230" s="222" t="s">
        <v>182</v>
      </c>
      <c r="AU230" s="222" t="s">
        <v>82</v>
      </c>
      <c r="AV230" s="13" t="s">
        <v>82</v>
      </c>
      <c r="AW230" s="13" t="s">
        <v>31</v>
      </c>
      <c r="AX230" s="13" t="s">
        <v>75</v>
      </c>
      <c r="AY230" s="222" t="s">
        <v>175</v>
      </c>
    </row>
    <row r="231" spans="1:65" s="12" customFormat="1" ht="11.25">
      <c r="B231" s="198"/>
      <c r="C231" s="199"/>
      <c r="D231" s="200" t="s">
        <v>182</v>
      </c>
      <c r="E231" s="201" t="s">
        <v>1</v>
      </c>
      <c r="F231" s="202" t="s">
        <v>564</v>
      </c>
      <c r="G231" s="199"/>
      <c r="H231" s="203">
        <v>30.96</v>
      </c>
      <c r="I231" s="204"/>
      <c r="J231" s="199"/>
      <c r="K231" s="199"/>
      <c r="L231" s="205"/>
      <c r="M231" s="206"/>
      <c r="N231" s="207"/>
      <c r="O231" s="207"/>
      <c r="P231" s="207"/>
      <c r="Q231" s="207"/>
      <c r="R231" s="207"/>
      <c r="S231" s="207"/>
      <c r="T231" s="208"/>
      <c r="AT231" s="209" t="s">
        <v>182</v>
      </c>
      <c r="AU231" s="209" t="s">
        <v>82</v>
      </c>
      <c r="AV231" s="12" t="s">
        <v>84</v>
      </c>
      <c r="AW231" s="12" t="s">
        <v>31</v>
      </c>
      <c r="AX231" s="12" t="s">
        <v>75</v>
      </c>
      <c r="AY231" s="209" t="s">
        <v>175</v>
      </c>
    </row>
    <row r="232" spans="1:65" s="14" customFormat="1" ht="11.25">
      <c r="B232" s="223"/>
      <c r="C232" s="224"/>
      <c r="D232" s="200" t="s">
        <v>182</v>
      </c>
      <c r="E232" s="225" t="s">
        <v>1</v>
      </c>
      <c r="F232" s="226" t="s">
        <v>253</v>
      </c>
      <c r="G232" s="224"/>
      <c r="H232" s="227">
        <v>30.96</v>
      </c>
      <c r="I232" s="228"/>
      <c r="J232" s="224"/>
      <c r="K232" s="224"/>
      <c r="L232" s="229"/>
      <c r="M232" s="230"/>
      <c r="N232" s="231"/>
      <c r="O232" s="231"/>
      <c r="P232" s="231"/>
      <c r="Q232" s="231"/>
      <c r="R232" s="231"/>
      <c r="S232" s="231"/>
      <c r="T232" s="232"/>
      <c r="AT232" s="233" t="s">
        <v>182</v>
      </c>
      <c r="AU232" s="233" t="s">
        <v>82</v>
      </c>
      <c r="AV232" s="14" t="s">
        <v>181</v>
      </c>
      <c r="AW232" s="14" t="s">
        <v>31</v>
      </c>
      <c r="AX232" s="14" t="s">
        <v>82</v>
      </c>
      <c r="AY232" s="233" t="s">
        <v>175</v>
      </c>
    </row>
    <row r="233" spans="1:65" s="2" customFormat="1" ht="24.2" customHeight="1">
      <c r="A233" s="34"/>
      <c r="B233" s="35"/>
      <c r="C233" s="184" t="s">
        <v>236</v>
      </c>
      <c r="D233" s="184" t="s">
        <v>176</v>
      </c>
      <c r="E233" s="185" t="s">
        <v>565</v>
      </c>
      <c r="F233" s="186" t="s">
        <v>341</v>
      </c>
      <c r="G233" s="187" t="s">
        <v>250</v>
      </c>
      <c r="H233" s="188">
        <v>6310</v>
      </c>
      <c r="I233" s="189"/>
      <c r="J233" s="190">
        <f>ROUND(I233*H233,2)</f>
        <v>0</v>
      </c>
      <c r="K233" s="186" t="s">
        <v>1</v>
      </c>
      <c r="L233" s="191"/>
      <c r="M233" s="192" t="s">
        <v>1</v>
      </c>
      <c r="N233" s="193" t="s">
        <v>40</v>
      </c>
      <c r="O233" s="71"/>
      <c r="P233" s="194">
        <f>O233*H233</f>
        <v>0</v>
      </c>
      <c r="Q233" s="194">
        <v>0</v>
      </c>
      <c r="R233" s="194">
        <f>Q233*H233</f>
        <v>0</v>
      </c>
      <c r="S233" s="194">
        <v>0</v>
      </c>
      <c r="T233" s="195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6" t="s">
        <v>180</v>
      </c>
      <c r="AT233" s="196" t="s">
        <v>176</v>
      </c>
      <c r="AU233" s="196" t="s">
        <v>82</v>
      </c>
      <c r="AY233" s="17" t="s">
        <v>175</v>
      </c>
      <c r="BE233" s="197">
        <f>IF(N233="základní",J233,0)</f>
        <v>0</v>
      </c>
      <c r="BF233" s="197">
        <f>IF(N233="snížená",J233,0)</f>
        <v>0</v>
      </c>
      <c r="BG233" s="197">
        <f>IF(N233="zákl. přenesená",J233,0)</f>
        <v>0</v>
      </c>
      <c r="BH233" s="197">
        <f>IF(N233="sníž. přenesená",J233,0)</f>
        <v>0</v>
      </c>
      <c r="BI233" s="197">
        <f>IF(N233="nulová",J233,0)</f>
        <v>0</v>
      </c>
      <c r="BJ233" s="17" t="s">
        <v>82</v>
      </c>
      <c r="BK233" s="197">
        <f>ROUND(I233*H233,2)</f>
        <v>0</v>
      </c>
      <c r="BL233" s="17" t="s">
        <v>181</v>
      </c>
      <c r="BM233" s="196" t="s">
        <v>566</v>
      </c>
    </row>
    <row r="234" spans="1:65" s="13" customFormat="1" ht="11.25">
      <c r="B234" s="213"/>
      <c r="C234" s="214"/>
      <c r="D234" s="200" t="s">
        <v>182</v>
      </c>
      <c r="E234" s="215" t="s">
        <v>1</v>
      </c>
      <c r="F234" s="216" t="s">
        <v>288</v>
      </c>
      <c r="G234" s="214"/>
      <c r="H234" s="215" t="s">
        <v>1</v>
      </c>
      <c r="I234" s="217"/>
      <c r="J234" s="214"/>
      <c r="K234" s="214"/>
      <c r="L234" s="218"/>
      <c r="M234" s="219"/>
      <c r="N234" s="220"/>
      <c r="O234" s="220"/>
      <c r="P234" s="220"/>
      <c r="Q234" s="220"/>
      <c r="R234" s="220"/>
      <c r="S234" s="220"/>
      <c r="T234" s="221"/>
      <c r="AT234" s="222" t="s">
        <v>182</v>
      </c>
      <c r="AU234" s="222" t="s">
        <v>82</v>
      </c>
      <c r="AV234" s="13" t="s">
        <v>82</v>
      </c>
      <c r="AW234" s="13" t="s">
        <v>31</v>
      </c>
      <c r="AX234" s="13" t="s">
        <v>75</v>
      </c>
      <c r="AY234" s="222" t="s">
        <v>175</v>
      </c>
    </row>
    <row r="235" spans="1:65" s="12" customFormat="1" ht="11.25">
      <c r="B235" s="198"/>
      <c r="C235" s="199"/>
      <c r="D235" s="200" t="s">
        <v>182</v>
      </c>
      <c r="E235" s="201" t="s">
        <v>1</v>
      </c>
      <c r="F235" s="202" t="s">
        <v>567</v>
      </c>
      <c r="G235" s="199"/>
      <c r="H235" s="203">
        <v>6310</v>
      </c>
      <c r="I235" s="204"/>
      <c r="J235" s="199"/>
      <c r="K235" s="199"/>
      <c r="L235" s="205"/>
      <c r="M235" s="206"/>
      <c r="N235" s="207"/>
      <c r="O235" s="207"/>
      <c r="P235" s="207"/>
      <c r="Q235" s="207"/>
      <c r="R235" s="207"/>
      <c r="S235" s="207"/>
      <c r="T235" s="208"/>
      <c r="AT235" s="209" t="s">
        <v>182</v>
      </c>
      <c r="AU235" s="209" t="s">
        <v>82</v>
      </c>
      <c r="AV235" s="12" t="s">
        <v>84</v>
      </c>
      <c r="AW235" s="12" t="s">
        <v>31</v>
      </c>
      <c r="AX235" s="12" t="s">
        <v>75</v>
      </c>
      <c r="AY235" s="209" t="s">
        <v>175</v>
      </c>
    </row>
    <row r="236" spans="1:65" s="14" customFormat="1" ht="11.25">
      <c r="B236" s="223"/>
      <c r="C236" s="224"/>
      <c r="D236" s="200" t="s">
        <v>182</v>
      </c>
      <c r="E236" s="225" t="s">
        <v>1</v>
      </c>
      <c r="F236" s="226" t="s">
        <v>253</v>
      </c>
      <c r="G236" s="224"/>
      <c r="H236" s="227">
        <v>6310</v>
      </c>
      <c r="I236" s="228"/>
      <c r="J236" s="224"/>
      <c r="K236" s="224"/>
      <c r="L236" s="229"/>
      <c r="M236" s="230"/>
      <c r="N236" s="231"/>
      <c r="O236" s="231"/>
      <c r="P236" s="231"/>
      <c r="Q236" s="231"/>
      <c r="R236" s="231"/>
      <c r="S236" s="231"/>
      <c r="T236" s="232"/>
      <c r="AT236" s="233" t="s">
        <v>182</v>
      </c>
      <c r="AU236" s="233" t="s">
        <v>82</v>
      </c>
      <c r="AV236" s="14" t="s">
        <v>181</v>
      </c>
      <c r="AW236" s="14" t="s">
        <v>31</v>
      </c>
      <c r="AX236" s="14" t="s">
        <v>82</v>
      </c>
      <c r="AY236" s="233" t="s">
        <v>175</v>
      </c>
    </row>
    <row r="237" spans="1:65" s="11" customFormat="1" ht="25.9" customHeight="1">
      <c r="B237" s="170"/>
      <c r="C237" s="171"/>
      <c r="D237" s="172" t="s">
        <v>74</v>
      </c>
      <c r="E237" s="173" t="s">
        <v>344</v>
      </c>
      <c r="F237" s="173" t="s">
        <v>345</v>
      </c>
      <c r="G237" s="171"/>
      <c r="H237" s="171"/>
      <c r="I237" s="174"/>
      <c r="J237" s="175">
        <f>BK237</f>
        <v>0</v>
      </c>
      <c r="K237" s="171"/>
      <c r="L237" s="176"/>
      <c r="M237" s="177"/>
      <c r="N237" s="178"/>
      <c r="O237" s="178"/>
      <c r="P237" s="179">
        <f>SUM(P238:P242)</f>
        <v>0</v>
      </c>
      <c r="Q237" s="178"/>
      <c r="R237" s="179">
        <f>SUM(R238:R242)</f>
        <v>0</v>
      </c>
      <c r="S237" s="178"/>
      <c r="T237" s="180">
        <f>SUM(T238:T242)</f>
        <v>0</v>
      </c>
      <c r="AR237" s="181" t="s">
        <v>82</v>
      </c>
      <c r="AT237" s="182" t="s">
        <v>74</v>
      </c>
      <c r="AU237" s="182" t="s">
        <v>75</v>
      </c>
      <c r="AY237" s="181" t="s">
        <v>175</v>
      </c>
      <c r="BK237" s="183">
        <f>SUM(BK238:BK242)</f>
        <v>0</v>
      </c>
    </row>
    <row r="238" spans="1:65" s="2" customFormat="1" ht="24.2" customHeight="1">
      <c r="A238" s="34"/>
      <c r="B238" s="35"/>
      <c r="C238" s="184" t="s">
        <v>356</v>
      </c>
      <c r="D238" s="184" t="s">
        <v>176</v>
      </c>
      <c r="E238" s="185" t="s">
        <v>568</v>
      </c>
      <c r="F238" s="186" t="s">
        <v>347</v>
      </c>
      <c r="G238" s="187" t="s">
        <v>179</v>
      </c>
      <c r="H238" s="188">
        <v>300</v>
      </c>
      <c r="I238" s="189"/>
      <c r="J238" s="190">
        <f>ROUND(I238*H238,2)</f>
        <v>0</v>
      </c>
      <c r="K238" s="186" t="s">
        <v>1</v>
      </c>
      <c r="L238" s="191"/>
      <c r="M238" s="192" t="s">
        <v>1</v>
      </c>
      <c r="N238" s="193" t="s">
        <v>40</v>
      </c>
      <c r="O238" s="71"/>
      <c r="P238" s="194">
        <f>O238*H238</f>
        <v>0</v>
      </c>
      <c r="Q238" s="194">
        <v>0</v>
      </c>
      <c r="R238" s="194">
        <f>Q238*H238</f>
        <v>0</v>
      </c>
      <c r="S238" s="194">
        <v>0</v>
      </c>
      <c r="T238" s="195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6" t="s">
        <v>180</v>
      </c>
      <c r="AT238" s="196" t="s">
        <v>176</v>
      </c>
      <c r="AU238" s="196" t="s">
        <v>82</v>
      </c>
      <c r="AY238" s="17" t="s">
        <v>175</v>
      </c>
      <c r="BE238" s="197">
        <f>IF(N238="základní",J238,0)</f>
        <v>0</v>
      </c>
      <c r="BF238" s="197">
        <f>IF(N238="snížená",J238,0)</f>
        <v>0</v>
      </c>
      <c r="BG238" s="197">
        <f>IF(N238="zákl. přenesená",J238,0)</f>
        <v>0</v>
      </c>
      <c r="BH238" s="197">
        <f>IF(N238="sníž. přenesená",J238,0)</f>
        <v>0</v>
      </c>
      <c r="BI238" s="197">
        <f>IF(N238="nulová",J238,0)</f>
        <v>0</v>
      </c>
      <c r="BJ238" s="17" t="s">
        <v>82</v>
      </c>
      <c r="BK238" s="197">
        <f>ROUND(I238*H238,2)</f>
        <v>0</v>
      </c>
      <c r="BL238" s="17" t="s">
        <v>181</v>
      </c>
      <c r="BM238" s="196" t="s">
        <v>569</v>
      </c>
    </row>
    <row r="239" spans="1:65" s="2" customFormat="1" ht="21.75" customHeight="1">
      <c r="A239" s="34"/>
      <c r="B239" s="35"/>
      <c r="C239" s="184" t="s">
        <v>299</v>
      </c>
      <c r="D239" s="184" t="s">
        <v>176</v>
      </c>
      <c r="E239" s="185" t="s">
        <v>570</v>
      </c>
      <c r="F239" s="186" t="s">
        <v>351</v>
      </c>
      <c r="G239" s="187" t="s">
        <v>179</v>
      </c>
      <c r="H239" s="188">
        <v>228</v>
      </c>
      <c r="I239" s="189"/>
      <c r="J239" s="190">
        <f>ROUND(I239*H239,2)</f>
        <v>0</v>
      </c>
      <c r="K239" s="186" t="s">
        <v>1</v>
      </c>
      <c r="L239" s="191"/>
      <c r="M239" s="192" t="s">
        <v>1</v>
      </c>
      <c r="N239" s="193" t="s">
        <v>40</v>
      </c>
      <c r="O239" s="71"/>
      <c r="P239" s="194">
        <f>O239*H239</f>
        <v>0</v>
      </c>
      <c r="Q239" s="194">
        <v>0</v>
      </c>
      <c r="R239" s="194">
        <f>Q239*H239</f>
        <v>0</v>
      </c>
      <c r="S239" s="194">
        <v>0</v>
      </c>
      <c r="T239" s="195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6" t="s">
        <v>180</v>
      </c>
      <c r="AT239" s="196" t="s">
        <v>176</v>
      </c>
      <c r="AU239" s="196" t="s">
        <v>82</v>
      </c>
      <c r="AY239" s="17" t="s">
        <v>175</v>
      </c>
      <c r="BE239" s="197">
        <f>IF(N239="základní",J239,0)</f>
        <v>0</v>
      </c>
      <c r="BF239" s="197">
        <f>IF(N239="snížená",J239,0)</f>
        <v>0</v>
      </c>
      <c r="BG239" s="197">
        <f>IF(N239="zákl. přenesená",J239,0)</f>
        <v>0</v>
      </c>
      <c r="BH239" s="197">
        <f>IF(N239="sníž. přenesená",J239,0)</f>
        <v>0</v>
      </c>
      <c r="BI239" s="197">
        <f>IF(N239="nulová",J239,0)</f>
        <v>0</v>
      </c>
      <c r="BJ239" s="17" t="s">
        <v>82</v>
      </c>
      <c r="BK239" s="197">
        <f>ROUND(I239*H239,2)</f>
        <v>0</v>
      </c>
      <c r="BL239" s="17" t="s">
        <v>181</v>
      </c>
      <c r="BM239" s="196" t="s">
        <v>571</v>
      </c>
    </row>
    <row r="240" spans="1:65" s="2" customFormat="1" ht="33" customHeight="1">
      <c r="A240" s="34"/>
      <c r="B240" s="35"/>
      <c r="C240" s="184" t="s">
        <v>366</v>
      </c>
      <c r="D240" s="184" t="s">
        <v>176</v>
      </c>
      <c r="E240" s="185" t="s">
        <v>572</v>
      </c>
      <c r="F240" s="186" t="s">
        <v>354</v>
      </c>
      <c r="G240" s="187" t="s">
        <v>278</v>
      </c>
      <c r="H240" s="188">
        <v>750</v>
      </c>
      <c r="I240" s="189"/>
      <c r="J240" s="190">
        <f>ROUND(I240*H240,2)</f>
        <v>0</v>
      </c>
      <c r="K240" s="186" t="s">
        <v>1</v>
      </c>
      <c r="L240" s="191"/>
      <c r="M240" s="192" t="s">
        <v>1</v>
      </c>
      <c r="N240" s="193" t="s">
        <v>40</v>
      </c>
      <c r="O240" s="71"/>
      <c r="P240" s="194">
        <f>O240*H240</f>
        <v>0</v>
      </c>
      <c r="Q240" s="194">
        <v>0</v>
      </c>
      <c r="R240" s="194">
        <f>Q240*H240</f>
        <v>0</v>
      </c>
      <c r="S240" s="194">
        <v>0</v>
      </c>
      <c r="T240" s="195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6" t="s">
        <v>180</v>
      </c>
      <c r="AT240" s="196" t="s">
        <v>176</v>
      </c>
      <c r="AU240" s="196" t="s">
        <v>82</v>
      </c>
      <c r="AY240" s="17" t="s">
        <v>175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7" t="s">
        <v>82</v>
      </c>
      <c r="BK240" s="197">
        <f>ROUND(I240*H240,2)</f>
        <v>0</v>
      </c>
      <c r="BL240" s="17" t="s">
        <v>181</v>
      </c>
      <c r="BM240" s="196" t="s">
        <v>573</v>
      </c>
    </row>
    <row r="241" spans="1:65" s="2" customFormat="1" ht="16.5" customHeight="1">
      <c r="A241" s="34"/>
      <c r="B241" s="35"/>
      <c r="C241" s="184" t="s">
        <v>301</v>
      </c>
      <c r="D241" s="184" t="s">
        <v>176</v>
      </c>
      <c r="E241" s="185" t="s">
        <v>574</v>
      </c>
      <c r="F241" s="186" t="s">
        <v>358</v>
      </c>
      <c r="G241" s="187" t="s">
        <v>179</v>
      </c>
      <c r="H241" s="188">
        <v>12</v>
      </c>
      <c r="I241" s="189"/>
      <c r="J241" s="190">
        <f>ROUND(I241*H241,2)</f>
        <v>0</v>
      </c>
      <c r="K241" s="186" t="s">
        <v>1</v>
      </c>
      <c r="L241" s="191"/>
      <c r="M241" s="192" t="s">
        <v>1</v>
      </c>
      <c r="N241" s="193" t="s">
        <v>40</v>
      </c>
      <c r="O241" s="71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6" t="s">
        <v>180</v>
      </c>
      <c r="AT241" s="196" t="s">
        <v>176</v>
      </c>
      <c r="AU241" s="196" t="s">
        <v>82</v>
      </c>
      <c r="AY241" s="17" t="s">
        <v>175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7" t="s">
        <v>82</v>
      </c>
      <c r="BK241" s="197">
        <f>ROUND(I241*H241,2)</f>
        <v>0</v>
      </c>
      <c r="BL241" s="17" t="s">
        <v>181</v>
      </c>
      <c r="BM241" s="196" t="s">
        <v>575</v>
      </c>
    </row>
    <row r="242" spans="1:65" s="2" customFormat="1" ht="16.5" customHeight="1">
      <c r="A242" s="34"/>
      <c r="B242" s="35"/>
      <c r="C242" s="184" t="s">
        <v>434</v>
      </c>
      <c r="D242" s="184" t="s">
        <v>176</v>
      </c>
      <c r="E242" s="185" t="s">
        <v>576</v>
      </c>
      <c r="F242" s="186" t="s">
        <v>361</v>
      </c>
      <c r="G242" s="187" t="s">
        <v>362</v>
      </c>
      <c r="H242" s="188">
        <v>1</v>
      </c>
      <c r="I242" s="189"/>
      <c r="J242" s="190">
        <f>ROUND(I242*H242,2)</f>
        <v>0</v>
      </c>
      <c r="K242" s="186" t="s">
        <v>1</v>
      </c>
      <c r="L242" s="191"/>
      <c r="M242" s="192" t="s">
        <v>1</v>
      </c>
      <c r="N242" s="193" t="s">
        <v>40</v>
      </c>
      <c r="O242" s="71"/>
      <c r="P242" s="194">
        <f>O242*H242</f>
        <v>0</v>
      </c>
      <c r="Q242" s="194">
        <v>0</v>
      </c>
      <c r="R242" s="194">
        <f>Q242*H242</f>
        <v>0</v>
      </c>
      <c r="S242" s="194">
        <v>0</v>
      </c>
      <c r="T242" s="195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6" t="s">
        <v>180</v>
      </c>
      <c r="AT242" s="196" t="s">
        <v>176</v>
      </c>
      <c r="AU242" s="196" t="s">
        <v>82</v>
      </c>
      <c r="AY242" s="17" t="s">
        <v>175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7" t="s">
        <v>82</v>
      </c>
      <c r="BK242" s="197">
        <f>ROUND(I242*H242,2)</f>
        <v>0</v>
      </c>
      <c r="BL242" s="17" t="s">
        <v>181</v>
      </c>
      <c r="BM242" s="196" t="s">
        <v>577</v>
      </c>
    </row>
    <row r="243" spans="1:65" s="11" customFormat="1" ht="25.9" customHeight="1">
      <c r="B243" s="170"/>
      <c r="C243" s="171"/>
      <c r="D243" s="172" t="s">
        <v>74</v>
      </c>
      <c r="E243" s="173" t="s">
        <v>364</v>
      </c>
      <c r="F243" s="173" t="s">
        <v>365</v>
      </c>
      <c r="G243" s="171"/>
      <c r="H243" s="171"/>
      <c r="I243" s="174"/>
      <c r="J243" s="175">
        <f>BK243</f>
        <v>0</v>
      </c>
      <c r="K243" s="171"/>
      <c r="L243" s="176"/>
      <c r="M243" s="177"/>
      <c r="N243" s="178"/>
      <c r="O243" s="178"/>
      <c r="P243" s="179">
        <f>P244</f>
        <v>0</v>
      </c>
      <c r="Q243" s="178"/>
      <c r="R243" s="179">
        <f>R244</f>
        <v>0</v>
      </c>
      <c r="S243" s="178"/>
      <c r="T243" s="180">
        <f>T244</f>
        <v>0</v>
      </c>
      <c r="AR243" s="181" t="s">
        <v>82</v>
      </c>
      <c r="AT243" s="182" t="s">
        <v>74</v>
      </c>
      <c r="AU243" s="182" t="s">
        <v>75</v>
      </c>
      <c r="AY243" s="181" t="s">
        <v>175</v>
      </c>
      <c r="BK243" s="183">
        <f>BK244</f>
        <v>0</v>
      </c>
    </row>
    <row r="244" spans="1:65" s="2" customFormat="1" ht="24.2" customHeight="1">
      <c r="A244" s="34"/>
      <c r="B244" s="35"/>
      <c r="C244" s="184" t="s">
        <v>305</v>
      </c>
      <c r="D244" s="184" t="s">
        <v>176</v>
      </c>
      <c r="E244" s="185" t="s">
        <v>578</v>
      </c>
      <c r="F244" s="186" t="s">
        <v>368</v>
      </c>
      <c r="G244" s="187" t="s">
        <v>179</v>
      </c>
      <c r="H244" s="188">
        <v>3</v>
      </c>
      <c r="I244" s="189"/>
      <c r="J244" s="190">
        <f>ROUND(I244*H244,2)</f>
        <v>0</v>
      </c>
      <c r="K244" s="186" t="s">
        <v>1</v>
      </c>
      <c r="L244" s="191"/>
      <c r="M244" s="192" t="s">
        <v>1</v>
      </c>
      <c r="N244" s="193" t="s">
        <v>40</v>
      </c>
      <c r="O244" s="71"/>
      <c r="P244" s="194">
        <f>O244*H244</f>
        <v>0</v>
      </c>
      <c r="Q244" s="194">
        <v>0</v>
      </c>
      <c r="R244" s="194">
        <f>Q244*H244</f>
        <v>0</v>
      </c>
      <c r="S244" s="194">
        <v>0</v>
      </c>
      <c r="T244" s="195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6" t="s">
        <v>180</v>
      </c>
      <c r="AT244" s="196" t="s">
        <v>176</v>
      </c>
      <c r="AU244" s="196" t="s">
        <v>82</v>
      </c>
      <c r="AY244" s="17" t="s">
        <v>175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7" t="s">
        <v>82</v>
      </c>
      <c r="BK244" s="197">
        <f>ROUND(I244*H244,2)</f>
        <v>0</v>
      </c>
      <c r="BL244" s="17" t="s">
        <v>181</v>
      </c>
      <c r="BM244" s="196" t="s">
        <v>579</v>
      </c>
    </row>
    <row r="245" spans="1:65" s="11" customFormat="1" ht="25.9" customHeight="1">
      <c r="B245" s="170"/>
      <c r="C245" s="171"/>
      <c r="D245" s="172" t="s">
        <v>74</v>
      </c>
      <c r="E245" s="173" t="s">
        <v>370</v>
      </c>
      <c r="F245" s="173" t="s">
        <v>580</v>
      </c>
      <c r="G245" s="171"/>
      <c r="H245" s="171"/>
      <c r="I245" s="174"/>
      <c r="J245" s="175">
        <f>BK245</f>
        <v>0</v>
      </c>
      <c r="K245" s="171"/>
      <c r="L245" s="176"/>
      <c r="M245" s="177"/>
      <c r="N245" s="178"/>
      <c r="O245" s="178"/>
      <c r="P245" s="179">
        <f>P246</f>
        <v>0</v>
      </c>
      <c r="Q245" s="178"/>
      <c r="R245" s="179">
        <f>R246</f>
        <v>0</v>
      </c>
      <c r="S245" s="178"/>
      <c r="T245" s="180">
        <f>T246</f>
        <v>0</v>
      </c>
      <c r="AR245" s="181" t="s">
        <v>82</v>
      </c>
      <c r="AT245" s="182" t="s">
        <v>74</v>
      </c>
      <c r="AU245" s="182" t="s">
        <v>75</v>
      </c>
      <c r="AY245" s="181" t="s">
        <v>175</v>
      </c>
      <c r="BK245" s="183">
        <f>BK246</f>
        <v>0</v>
      </c>
    </row>
    <row r="246" spans="1:65" s="2" customFormat="1" ht="16.5" customHeight="1">
      <c r="A246" s="34"/>
      <c r="B246" s="35"/>
      <c r="C246" s="184" t="s">
        <v>441</v>
      </c>
      <c r="D246" s="184" t="s">
        <v>176</v>
      </c>
      <c r="E246" s="185" t="s">
        <v>581</v>
      </c>
      <c r="F246" s="186" t="s">
        <v>582</v>
      </c>
      <c r="G246" s="187" t="s">
        <v>179</v>
      </c>
      <c r="H246" s="188">
        <v>1</v>
      </c>
      <c r="I246" s="189"/>
      <c r="J246" s="190">
        <f>ROUND(I246*H246,2)</f>
        <v>0</v>
      </c>
      <c r="K246" s="186" t="s">
        <v>1</v>
      </c>
      <c r="L246" s="191"/>
      <c r="M246" s="192" t="s">
        <v>1</v>
      </c>
      <c r="N246" s="193" t="s">
        <v>40</v>
      </c>
      <c r="O246" s="71"/>
      <c r="P246" s="194">
        <f>O246*H246</f>
        <v>0</v>
      </c>
      <c r="Q246" s="194">
        <v>0</v>
      </c>
      <c r="R246" s="194">
        <f>Q246*H246</f>
        <v>0</v>
      </c>
      <c r="S246" s="194">
        <v>0</v>
      </c>
      <c r="T246" s="195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6" t="s">
        <v>180</v>
      </c>
      <c r="AT246" s="196" t="s">
        <v>176</v>
      </c>
      <c r="AU246" s="196" t="s">
        <v>82</v>
      </c>
      <c r="AY246" s="17" t="s">
        <v>175</v>
      </c>
      <c r="BE246" s="197">
        <f>IF(N246="základní",J246,0)</f>
        <v>0</v>
      </c>
      <c r="BF246" s="197">
        <f>IF(N246="snížená",J246,0)</f>
        <v>0</v>
      </c>
      <c r="BG246" s="197">
        <f>IF(N246="zákl. přenesená",J246,0)</f>
        <v>0</v>
      </c>
      <c r="BH246" s="197">
        <f>IF(N246="sníž. přenesená",J246,0)</f>
        <v>0</v>
      </c>
      <c r="BI246" s="197">
        <f>IF(N246="nulová",J246,0)</f>
        <v>0</v>
      </c>
      <c r="BJ246" s="17" t="s">
        <v>82</v>
      </c>
      <c r="BK246" s="197">
        <f>ROUND(I246*H246,2)</f>
        <v>0</v>
      </c>
      <c r="BL246" s="17" t="s">
        <v>181</v>
      </c>
      <c r="BM246" s="196" t="s">
        <v>583</v>
      </c>
    </row>
    <row r="247" spans="1:65" s="11" customFormat="1" ht="25.9" customHeight="1">
      <c r="B247" s="170"/>
      <c r="C247" s="171"/>
      <c r="D247" s="172" t="s">
        <v>74</v>
      </c>
      <c r="E247" s="173" t="s">
        <v>584</v>
      </c>
      <c r="F247" s="173" t="s">
        <v>371</v>
      </c>
      <c r="G247" s="171"/>
      <c r="H247" s="171"/>
      <c r="I247" s="174"/>
      <c r="J247" s="175">
        <f>BK247</f>
        <v>0</v>
      </c>
      <c r="K247" s="171"/>
      <c r="L247" s="176"/>
      <c r="M247" s="177"/>
      <c r="N247" s="178"/>
      <c r="O247" s="178"/>
      <c r="P247" s="179">
        <f>P248</f>
        <v>0</v>
      </c>
      <c r="Q247" s="178"/>
      <c r="R247" s="179">
        <f>R248</f>
        <v>0</v>
      </c>
      <c r="S247" s="178"/>
      <c r="T247" s="180">
        <f>T248</f>
        <v>0</v>
      </c>
      <c r="AR247" s="181" t="s">
        <v>82</v>
      </c>
      <c r="AT247" s="182" t="s">
        <v>74</v>
      </c>
      <c r="AU247" s="182" t="s">
        <v>75</v>
      </c>
      <c r="AY247" s="181" t="s">
        <v>175</v>
      </c>
      <c r="BK247" s="183">
        <f>BK248</f>
        <v>0</v>
      </c>
    </row>
    <row r="248" spans="1:65" s="2" customFormat="1" ht="16.5" customHeight="1">
      <c r="A248" s="34"/>
      <c r="B248" s="35"/>
      <c r="C248" s="184" t="s">
        <v>311</v>
      </c>
      <c r="D248" s="184" t="s">
        <v>176</v>
      </c>
      <c r="E248" s="185" t="s">
        <v>585</v>
      </c>
      <c r="F248" s="186" t="s">
        <v>586</v>
      </c>
      <c r="G248" s="187" t="s">
        <v>362</v>
      </c>
      <c r="H248" s="188">
        <v>1</v>
      </c>
      <c r="I248" s="189"/>
      <c r="J248" s="190">
        <f>ROUND(I248*H248,2)</f>
        <v>0</v>
      </c>
      <c r="K248" s="186" t="s">
        <v>1</v>
      </c>
      <c r="L248" s="191"/>
      <c r="M248" s="234" t="s">
        <v>1</v>
      </c>
      <c r="N248" s="235" t="s">
        <v>40</v>
      </c>
      <c r="O248" s="236"/>
      <c r="P248" s="237">
        <f>O248*H248</f>
        <v>0</v>
      </c>
      <c r="Q248" s="237">
        <v>0</v>
      </c>
      <c r="R248" s="237">
        <f>Q248*H248</f>
        <v>0</v>
      </c>
      <c r="S248" s="237">
        <v>0</v>
      </c>
      <c r="T248" s="23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6" t="s">
        <v>180</v>
      </c>
      <c r="AT248" s="196" t="s">
        <v>176</v>
      </c>
      <c r="AU248" s="196" t="s">
        <v>82</v>
      </c>
      <c r="AY248" s="17" t="s">
        <v>175</v>
      </c>
      <c r="BE248" s="197">
        <f>IF(N248="základní",J248,0)</f>
        <v>0</v>
      </c>
      <c r="BF248" s="197">
        <f>IF(N248="snížená",J248,0)</f>
        <v>0</v>
      </c>
      <c r="BG248" s="197">
        <f>IF(N248="zákl. přenesená",J248,0)</f>
        <v>0</v>
      </c>
      <c r="BH248" s="197">
        <f>IF(N248="sníž. přenesená",J248,0)</f>
        <v>0</v>
      </c>
      <c r="BI248" s="197">
        <f>IF(N248="nulová",J248,0)</f>
        <v>0</v>
      </c>
      <c r="BJ248" s="17" t="s">
        <v>82</v>
      </c>
      <c r="BK248" s="197">
        <f>ROUND(I248*H248,2)</f>
        <v>0</v>
      </c>
      <c r="BL248" s="17" t="s">
        <v>181</v>
      </c>
      <c r="BM248" s="196" t="s">
        <v>587</v>
      </c>
    </row>
    <row r="249" spans="1:65" s="2" customFormat="1" ht="6.95" customHeight="1">
      <c r="A249" s="34"/>
      <c r="B249" s="54"/>
      <c r="C249" s="55"/>
      <c r="D249" s="55"/>
      <c r="E249" s="55"/>
      <c r="F249" s="55"/>
      <c r="G249" s="55"/>
      <c r="H249" s="55"/>
      <c r="I249" s="55"/>
      <c r="J249" s="55"/>
      <c r="K249" s="55"/>
      <c r="L249" s="39"/>
      <c r="M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</row>
  </sheetData>
  <sheetProtection algorithmName="SHA-512" hashValue="PoQ1Hn9cuqdgg2SrVqrtbhjNg5lMXMgfrEc5gEJ2N1mg5qdTW8SHxCMjMh8sBFvyDdKc3jTJCNYcrtAC3O+zZA==" saltValue="7b8WLX9j8tBgyyBb7Xtrqgu2mWZY5lw6EFhNenfLin7Y4De1I2BkMsJ5zP1d8mRfU9mRqFlYOen+JwNKgwtoKA==" spinCount="100000" sheet="1" objects="1" scenarios="1" formatColumns="0" formatRows="0" autoFilter="0"/>
  <autoFilter ref="C132:K248" xr:uid="{00000000-0009-0000-0000-000005000000}"/>
  <mergeCells count="15">
    <mergeCell ref="E119:H119"/>
    <mergeCell ref="E123:H123"/>
    <mergeCell ref="E121:H121"/>
    <mergeCell ref="E125:H125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22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110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145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306" t="str">
        <f>'Rekapitulace stavby'!K6</f>
        <v>R 198 – IP1a, IP1b, IP2 a IP3 v k. ú. Černožice n. Labem - Sadové úpravy</v>
      </c>
      <c r="F7" s="307"/>
      <c r="G7" s="307"/>
      <c r="H7" s="307"/>
      <c r="L7" s="20"/>
    </row>
    <row r="8" spans="1:46" ht="12.75">
      <c r="B8" s="20"/>
      <c r="D8" s="119" t="s">
        <v>146</v>
      </c>
      <c r="L8" s="20"/>
    </row>
    <row r="9" spans="1:46" s="1" customFormat="1" ht="16.5" customHeight="1">
      <c r="B9" s="20"/>
      <c r="E9" s="306" t="s">
        <v>147</v>
      </c>
      <c r="F9" s="305"/>
      <c r="G9" s="305"/>
      <c r="H9" s="305"/>
      <c r="L9" s="20"/>
    </row>
    <row r="10" spans="1:46" s="1" customFormat="1" ht="12" customHeight="1">
      <c r="B10" s="20"/>
      <c r="D10" s="119" t="s">
        <v>148</v>
      </c>
      <c r="L10" s="20"/>
    </row>
    <row r="11" spans="1:46" s="2" customFormat="1" ht="16.5" customHeight="1">
      <c r="A11" s="34"/>
      <c r="B11" s="39"/>
      <c r="C11" s="34"/>
      <c r="D11" s="34"/>
      <c r="E11" s="308" t="s">
        <v>465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150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10" t="s">
        <v>588</v>
      </c>
      <c r="F13" s="309"/>
      <c r="G13" s="309"/>
      <c r="H13" s="309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09" t="s">
        <v>1</v>
      </c>
      <c r="G15" s="34"/>
      <c r="H15" s="34"/>
      <c r="I15" s="119" t="s">
        <v>19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09" t="s">
        <v>26</v>
      </c>
      <c r="G16" s="34"/>
      <c r="H16" s="34"/>
      <c r="I16" s="119" t="s">
        <v>22</v>
      </c>
      <c r="J16" s="121" t="str">
        <f>'Rekapitulace stavby'!AN8</f>
        <v>26. 9. 2024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09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tr">
        <f>IF('Rekapitulace stavby'!E11="","",'Rekapitulace stavby'!E11)</f>
        <v xml:space="preserve"> </v>
      </c>
      <c r="F19" s="34"/>
      <c r="G19" s="34"/>
      <c r="H19" s="34"/>
      <c r="I19" s="119" t="s">
        <v>27</v>
      </c>
      <c r="J19" s="109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28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11" t="str">
        <f>'Rekapitulace stavby'!E14</f>
        <v>Vyplň údaj</v>
      </c>
      <c r="F22" s="312"/>
      <c r="G22" s="312"/>
      <c r="H22" s="312"/>
      <c r="I22" s="119" t="s">
        <v>27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30</v>
      </c>
      <c r="E24" s="34"/>
      <c r="F24" s="34"/>
      <c r="G24" s="34"/>
      <c r="H24" s="34"/>
      <c r="I24" s="119" t="s">
        <v>25</v>
      </c>
      <c r="J24" s="109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tr">
        <f>IF('Rekapitulace stavby'!E17="","",'Rekapitulace stavby'!E17)</f>
        <v xml:space="preserve"> </v>
      </c>
      <c r="F25" s="34"/>
      <c r="G25" s="34"/>
      <c r="H25" s="34"/>
      <c r="I25" s="119" t="s">
        <v>27</v>
      </c>
      <c r="J25" s="109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32</v>
      </c>
      <c r="E27" s="34"/>
      <c r="F27" s="34"/>
      <c r="G27" s="34"/>
      <c r="H27" s="34"/>
      <c r="I27" s="119" t="s">
        <v>25</v>
      </c>
      <c r="J27" s="109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tr">
        <f>IF('Rekapitulace stavby'!E20="","",'Rekapitulace stavby'!E20)</f>
        <v xml:space="preserve"> </v>
      </c>
      <c r="F28" s="34"/>
      <c r="G28" s="34"/>
      <c r="H28" s="34"/>
      <c r="I28" s="119" t="s">
        <v>27</v>
      </c>
      <c r="J28" s="109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2"/>
      <c r="B31" s="123"/>
      <c r="C31" s="122"/>
      <c r="D31" s="122"/>
      <c r="E31" s="313" t="s">
        <v>1</v>
      </c>
      <c r="F31" s="313"/>
      <c r="G31" s="313"/>
      <c r="H31" s="313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6" t="s">
        <v>35</v>
      </c>
      <c r="E34" s="34"/>
      <c r="F34" s="34"/>
      <c r="G34" s="34"/>
      <c r="H34" s="34"/>
      <c r="I34" s="34"/>
      <c r="J34" s="127">
        <f>ROUND(J132,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5"/>
      <c r="E35" s="125"/>
      <c r="F35" s="125"/>
      <c r="G35" s="125"/>
      <c r="H35" s="125"/>
      <c r="I35" s="125"/>
      <c r="J35" s="125"/>
      <c r="K35" s="125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8" t="s">
        <v>37</v>
      </c>
      <c r="G36" s="34"/>
      <c r="H36" s="34"/>
      <c r="I36" s="128" t="s">
        <v>36</v>
      </c>
      <c r="J36" s="128" t="s">
        <v>38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0" t="s">
        <v>39</v>
      </c>
      <c r="E37" s="119" t="s">
        <v>40</v>
      </c>
      <c r="F37" s="129">
        <f>ROUND((SUM(BE132:BE226)),  2)</f>
        <v>0</v>
      </c>
      <c r="G37" s="34"/>
      <c r="H37" s="34"/>
      <c r="I37" s="130">
        <v>0.21</v>
      </c>
      <c r="J37" s="129">
        <f>ROUND(((SUM(BE132:BE226))*I37),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41</v>
      </c>
      <c r="F38" s="129">
        <f>ROUND((SUM(BF132:BF226)),  2)</f>
        <v>0</v>
      </c>
      <c r="G38" s="34"/>
      <c r="H38" s="34"/>
      <c r="I38" s="130">
        <v>0.12</v>
      </c>
      <c r="J38" s="129">
        <f>ROUND(((SUM(BF132:BF226))*I38),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42</v>
      </c>
      <c r="F39" s="129">
        <f>ROUND((SUM(BG132:BG226)),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43</v>
      </c>
      <c r="F40" s="129">
        <f>ROUND((SUM(BH132:BH226)),  2)</f>
        <v>0</v>
      </c>
      <c r="G40" s="34"/>
      <c r="H40" s="34"/>
      <c r="I40" s="130">
        <v>0.12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44</v>
      </c>
      <c r="F41" s="129">
        <f>ROUND((SUM(BI132:BI226)),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45</v>
      </c>
      <c r="E43" s="133"/>
      <c r="F43" s="133"/>
      <c r="G43" s="134" t="s">
        <v>46</v>
      </c>
      <c r="H43" s="135" t="s">
        <v>47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152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customHeight="1">
      <c r="A85" s="34"/>
      <c r="B85" s="35"/>
      <c r="C85" s="36"/>
      <c r="D85" s="36"/>
      <c r="E85" s="314" t="str">
        <f>E7</f>
        <v>R 198 – IP1a, IP1b, IP2 a IP3 v k. ú. Černožice n. Labem - Sadové úpravy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146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14" t="s">
        <v>147</v>
      </c>
      <c r="F87" s="290"/>
      <c r="G87" s="290"/>
      <c r="H87" s="290"/>
      <c r="I87" s="22"/>
      <c r="J87" s="22"/>
      <c r="K87" s="22"/>
      <c r="L87" s="20"/>
    </row>
    <row r="88" spans="1:31" s="1" customFormat="1" ht="12" customHeight="1">
      <c r="B88" s="21"/>
      <c r="C88" s="29" t="s">
        <v>148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16" t="s">
        <v>465</v>
      </c>
      <c r="F89" s="317"/>
      <c r="G89" s="317"/>
      <c r="H89" s="31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150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60" t="str">
        <f>E13</f>
        <v>SO–02 IP1b_ZP - Zahradnické práce</v>
      </c>
      <c r="F91" s="317"/>
      <c r="G91" s="317"/>
      <c r="H91" s="317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26. 9. 2024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30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28</v>
      </c>
      <c r="D96" s="36"/>
      <c r="E96" s="36"/>
      <c r="F96" s="27" t="str">
        <f>IF(E22="","",E22)</f>
        <v>Vyplň údaj</v>
      </c>
      <c r="G96" s="36"/>
      <c r="H96" s="36"/>
      <c r="I96" s="29" t="s">
        <v>32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153</v>
      </c>
      <c r="D98" s="150"/>
      <c r="E98" s="150"/>
      <c r="F98" s="150"/>
      <c r="G98" s="150"/>
      <c r="H98" s="150"/>
      <c r="I98" s="150"/>
      <c r="J98" s="151" t="s">
        <v>154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155</v>
      </c>
      <c r="D100" s="36"/>
      <c r="E100" s="36"/>
      <c r="F100" s="36"/>
      <c r="G100" s="36"/>
      <c r="H100" s="36"/>
      <c r="I100" s="36"/>
      <c r="J100" s="84">
        <f>J132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156</v>
      </c>
    </row>
    <row r="101" spans="1:47" s="9" customFormat="1" ht="24.95" customHeight="1">
      <c r="B101" s="153"/>
      <c r="C101" s="154"/>
      <c r="D101" s="155" t="s">
        <v>239</v>
      </c>
      <c r="E101" s="156"/>
      <c r="F101" s="156"/>
      <c r="G101" s="156"/>
      <c r="H101" s="156"/>
      <c r="I101" s="156"/>
      <c r="J101" s="157">
        <f>J133</f>
        <v>0</v>
      </c>
      <c r="K101" s="154"/>
      <c r="L101" s="158"/>
    </row>
    <row r="102" spans="1:47" s="9" customFormat="1" ht="24.95" customHeight="1">
      <c r="B102" s="153"/>
      <c r="C102" s="154"/>
      <c r="D102" s="155" t="s">
        <v>376</v>
      </c>
      <c r="E102" s="156"/>
      <c r="F102" s="156"/>
      <c r="G102" s="156"/>
      <c r="H102" s="156"/>
      <c r="I102" s="156"/>
      <c r="J102" s="157">
        <f>J139</f>
        <v>0</v>
      </c>
      <c r="K102" s="154"/>
      <c r="L102" s="158"/>
    </row>
    <row r="103" spans="1:47" s="9" customFormat="1" ht="24.95" customHeight="1">
      <c r="B103" s="153"/>
      <c r="C103" s="154"/>
      <c r="D103" s="155" t="s">
        <v>241</v>
      </c>
      <c r="E103" s="156"/>
      <c r="F103" s="156"/>
      <c r="G103" s="156"/>
      <c r="H103" s="156"/>
      <c r="I103" s="156"/>
      <c r="J103" s="157">
        <f>J143</f>
        <v>0</v>
      </c>
      <c r="K103" s="154"/>
      <c r="L103" s="158"/>
    </row>
    <row r="104" spans="1:47" s="9" customFormat="1" ht="24.95" customHeight="1">
      <c r="B104" s="153"/>
      <c r="C104" s="154"/>
      <c r="D104" s="155" t="s">
        <v>242</v>
      </c>
      <c r="E104" s="156"/>
      <c r="F104" s="156"/>
      <c r="G104" s="156"/>
      <c r="H104" s="156"/>
      <c r="I104" s="156"/>
      <c r="J104" s="157">
        <f>J175</f>
        <v>0</v>
      </c>
      <c r="K104" s="154"/>
      <c r="L104" s="158"/>
    </row>
    <row r="105" spans="1:47" s="9" customFormat="1" ht="24.95" customHeight="1">
      <c r="B105" s="153"/>
      <c r="C105" s="154"/>
      <c r="D105" s="155" t="s">
        <v>589</v>
      </c>
      <c r="E105" s="156"/>
      <c r="F105" s="156"/>
      <c r="G105" s="156"/>
      <c r="H105" s="156"/>
      <c r="I105" s="156"/>
      <c r="J105" s="157">
        <f>J203</f>
        <v>0</v>
      </c>
      <c r="K105" s="154"/>
      <c r="L105" s="158"/>
    </row>
    <row r="106" spans="1:47" s="9" customFormat="1" ht="24.95" customHeight="1">
      <c r="B106" s="153"/>
      <c r="C106" s="154"/>
      <c r="D106" s="155" t="s">
        <v>244</v>
      </c>
      <c r="E106" s="156"/>
      <c r="F106" s="156"/>
      <c r="G106" s="156"/>
      <c r="H106" s="156"/>
      <c r="I106" s="156"/>
      <c r="J106" s="157">
        <f>J221</f>
        <v>0</v>
      </c>
      <c r="K106" s="154"/>
      <c r="L106" s="158"/>
    </row>
    <row r="107" spans="1:47" s="9" customFormat="1" ht="24.95" customHeight="1">
      <c r="B107" s="153"/>
      <c r="C107" s="154"/>
      <c r="D107" s="155" t="s">
        <v>245</v>
      </c>
      <c r="E107" s="156"/>
      <c r="F107" s="156"/>
      <c r="G107" s="156"/>
      <c r="H107" s="156"/>
      <c r="I107" s="156"/>
      <c r="J107" s="157">
        <f>J223</f>
        <v>0</v>
      </c>
      <c r="K107" s="154"/>
      <c r="L107" s="158"/>
    </row>
    <row r="108" spans="1:47" s="9" customFormat="1" ht="24.95" customHeight="1">
      <c r="B108" s="153"/>
      <c r="C108" s="154"/>
      <c r="D108" s="155" t="s">
        <v>497</v>
      </c>
      <c r="E108" s="156"/>
      <c r="F108" s="156"/>
      <c r="G108" s="156"/>
      <c r="H108" s="156"/>
      <c r="I108" s="156"/>
      <c r="J108" s="157">
        <f>J225</f>
        <v>0</v>
      </c>
      <c r="K108" s="154"/>
      <c r="L108" s="158"/>
    </row>
    <row r="109" spans="1:47" s="2" customFormat="1" ht="21.7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pans="1:31" s="2" customFormat="1" ht="6.95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24.95" customHeight="1">
      <c r="A115" s="34"/>
      <c r="B115" s="35"/>
      <c r="C115" s="23" t="s">
        <v>160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12" customHeight="1">
      <c r="A117" s="34"/>
      <c r="B117" s="35"/>
      <c r="C117" s="29" t="s">
        <v>16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6.25" customHeight="1">
      <c r="A118" s="34"/>
      <c r="B118" s="35"/>
      <c r="C118" s="36"/>
      <c r="D118" s="36"/>
      <c r="E118" s="314" t="str">
        <f>E7</f>
        <v>R 198 – IP1a, IP1b, IP2 a IP3 v k. ú. Černožice n. Labem - Sadové úpravy</v>
      </c>
      <c r="F118" s="315"/>
      <c r="G118" s="315"/>
      <c r="H118" s="315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1" customFormat="1" ht="12" customHeight="1">
      <c r="B119" s="21"/>
      <c r="C119" s="29" t="s">
        <v>146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pans="1:31" s="1" customFormat="1" ht="16.5" customHeight="1">
      <c r="B120" s="21"/>
      <c r="C120" s="22"/>
      <c r="D120" s="22"/>
      <c r="E120" s="314" t="s">
        <v>147</v>
      </c>
      <c r="F120" s="290"/>
      <c r="G120" s="290"/>
      <c r="H120" s="290"/>
      <c r="I120" s="22"/>
      <c r="J120" s="22"/>
      <c r="K120" s="22"/>
      <c r="L120" s="20"/>
    </row>
    <row r="121" spans="1:31" s="1" customFormat="1" ht="12" customHeight="1">
      <c r="B121" s="21"/>
      <c r="C121" s="29" t="s">
        <v>148</v>
      </c>
      <c r="D121" s="22"/>
      <c r="E121" s="22"/>
      <c r="F121" s="22"/>
      <c r="G121" s="22"/>
      <c r="H121" s="22"/>
      <c r="I121" s="22"/>
      <c r="J121" s="22"/>
      <c r="K121" s="22"/>
      <c r="L121" s="20"/>
    </row>
    <row r="122" spans="1:31" s="2" customFormat="1" ht="16.5" customHeight="1">
      <c r="A122" s="34"/>
      <c r="B122" s="35"/>
      <c r="C122" s="36"/>
      <c r="D122" s="36"/>
      <c r="E122" s="316" t="s">
        <v>465</v>
      </c>
      <c r="F122" s="317"/>
      <c r="G122" s="317"/>
      <c r="H122" s="317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150</v>
      </c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>
      <c r="A124" s="34"/>
      <c r="B124" s="35"/>
      <c r="C124" s="36"/>
      <c r="D124" s="36"/>
      <c r="E124" s="260" t="str">
        <f>E13</f>
        <v>SO–02 IP1b_ZP - Zahradnické práce</v>
      </c>
      <c r="F124" s="317"/>
      <c r="G124" s="317"/>
      <c r="H124" s="317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20</v>
      </c>
      <c r="D126" s="36"/>
      <c r="E126" s="36"/>
      <c r="F126" s="27" t="str">
        <f>F16</f>
        <v xml:space="preserve"> </v>
      </c>
      <c r="G126" s="36"/>
      <c r="H126" s="36"/>
      <c r="I126" s="29" t="s">
        <v>22</v>
      </c>
      <c r="J126" s="66" t="str">
        <f>IF(J16="","",J16)</f>
        <v>26. 9. 2024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24</v>
      </c>
      <c r="D128" s="36"/>
      <c r="E128" s="36"/>
      <c r="F128" s="27" t="str">
        <f>E19</f>
        <v xml:space="preserve"> </v>
      </c>
      <c r="G128" s="36"/>
      <c r="H128" s="36"/>
      <c r="I128" s="29" t="s">
        <v>30</v>
      </c>
      <c r="J128" s="32" t="str">
        <f>E25</f>
        <v xml:space="preserve"> 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28</v>
      </c>
      <c r="D129" s="36"/>
      <c r="E129" s="36"/>
      <c r="F129" s="27" t="str">
        <f>IF(E22="","",E22)</f>
        <v>Vyplň údaj</v>
      </c>
      <c r="G129" s="36"/>
      <c r="H129" s="36"/>
      <c r="I129" s="29" t="s">
        <v>32</v>
      </c>
      <c r="J129" s="32" t="str">
        <f>E28</f>
        <v xml:space="preserve"> 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0" customFormat="1" ht="29.25" customHeight="1">
      <c r="A131" s="159"/>
      <c r="B131" s="160"/>
      <c r="C131" s="161" t="s">
        <v>161</v>
      </c>
      <c r="D131" s="162" t="s">
        <v>60</v>
      </c>
      <c r="E131" s="162" t="s">
        <v>56</v>
      </c>
      <c r="F131" s="162" t="s">
        <v>57</v>
      </c>
      <c r="G131" s="162" t="s">
        <v>162</v>
      </c>
      <c r="H131" s="162" t="s">
        <v>163</v>
      </c>
      <c r="I131" s="162" t="s">
        <v>164</v>
      </c>
      <c r="J131" s="162" t="s">
        <v>154</v>
      </c>
      <c r="K131" s="163" t="s">
        <v>165</v>
      </c>
      <c r="L131" s="164"/>
      <c r="M131" s="75" t="s">
        <v>1</v>
      </c>
      <c r="N131" s="76" t="s">
        <v>39</v>
      </c>
      <c r="O131" s="76" t="s">
        <v>166</v>
      </c>
      <c r="P131" s="76" t="s">
        <v>167</v>
      </c>
      <c r="Q131" s="76" t="s">
        <v>168</v>
      </c>
      <c r="R131" s="76" t="s">
        <v>169</v>
      </c>
      <c r="S131" s="76" t="s">
        <v>170</v>
      </c>
      <c r="T131" s="77" t="s">
        <v>171</v>
      </c>
      <c r="U131" s="159"/>
      <c r="V131" s="159"/>
      <c r="W131" s="159"/>
      <c r="X131" s="159"/>
      <c r="Y131" s="159"/>
      <c r="Z131" s="159"/>
      <c r="AA131" s="159"/>
      <c r="AB131" s="159"/>
      <c r="AC131" s="159"/>
      <c r="AD131" s="159"/>
      <c r="AE131" s="159"/>
    </row>
    <row r="132" spans="1:65" s="2" customFormat="1" ht="22.9" customHeight="1">
      <c r="A132" s="34"/>
      <c r="B132" s="35"/>
      <c r="C132" s="82" t="s">
        <v>172</v>
      </c>
      <c r="D132" s="36"/>
      <c r="E132" s="36"/>
      <c r="F132" s="36"/>
      <c r="G132" s="36"/>
      <c r="H132" s="36"/>
      <c r="I132" s="36"/>
      <c r="J132" s="165">
        <f>BK132</f>
        <v>0</v>
      </c>
      <c r="K132" s="36"/>
      <c r="L132" s="39"/>
      <c r="M132" s="78"/>
      <c r="N132" s="166"/>
      <c r="O132" s="79"/>
      <c r="P132" s="167">
        <f>P133+P139+P143+P175+P203+P221+P223+P225</f>
        <v>0</v>
      </c>
      <c r="Q132" s="79"/>
      <c r="R132" s="167">
        <f>R133+R139+R143+R175+R203+R221+R223+R225</f>
        <v>0</v>
      </c>
      <c r="S132" s="79"/>
      <c r="T132" s="168">
        <f>T133+T139+T143+T175+T203+T221+T223+T225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74</v>
      </c>
      <c r="AU132" s="17" t="s">
        <v>156</v>
      </c>
      <c r="BK132" s="169">
        <f>BK133+BK139+BK143+BK175+BK203+BK221+BK223+BK225</f>
        <v>0</v>
      </c>
    </row>
    <row r="133" spans="1:65" s="11" customFormat="1" ht="25.9" customHeight="1">
      <c r="B133" s="170"/>
      <c r="C133" s="171"/>
      <c r="D133" s="172" t="s">
        <v>74</v>
      </c>
      <c r="E133" s="173" t="s">
        <v>173</v>
      </c>
      <c r="F133" s="173" t="s">
        <v>247</v>
      </c>
      <c r="G133" s="171"/>
      <c r="H133" s="171"/>
      <c r="I133" s="174"/>
      <c r="J133" s="175">
        <f>BK133</f>
        <v>0</v>
      </c>
      <c r="K133" s="171"/>
      <c r="L133" s="176"/>
      <c r="M133" s="177"/>
      <c r="N133" s="178"/>
      <c r="O133" s="178"/>
      <c r="P133" s="179">
        <f>SUM(P134:P138)</f>
        <v>0</v>
      </c>
      <c r="Q133" s="178"/>
      <c r="R133" s="179">
        <f>SUM(R134:R138)</f>
        <v>0</v>
      </c>
      <c r="S133" s="178"/>
      <c r="T133" s="180">
        <f>SUM(T134:T138)</f>
        <v>0</v>
      </c>
      <c r="AR133" s="181" t="s">
        <v>82</v>
      </c>
      <c r="AT133" s="182" t="s">
        <v>74</v>
      </c>
      <c r="AU133" s="182" t="s">
        <v>75</v>
      </c>
      <c r="AY133" s="181" t="s">
        <v>175</v>
      </c>
      <c r="BK133" s="183">
        <f>SUM(BK134:BK138)</f>
        <v>0</v>
      </c>
    </row>
    <row r="134" spans="1:65" s="2" customFormat="1" ht="24.2" customHeight="1">
      <c r="A134" s="34"/>
      <c r="B134" s="35"/>
      <c r="C134" s="239" t="s">
        <v>75</v>
      </c>
      <c r="D134" s="239" t="s">
        <v>377</v>
      </c>
      <c r="E134" s="240" t="s">
        <v>378</v>
      </c>
      <c r="F134" s="241" t="s">
        <v>379</v>
      </c>
      <c r="G134" s="242" t="s">
        <v>179</v>
      </c>
      <c r="H134" s="243">
        <v>36</v>
      </c>
      <c r="I134" s="244"/>
      <c r="J134" s="245">
        <f>ROUND(I134*H134,2)</f>
        <v>0</v>
      </c>
      <c r="K134" s="241" t="s">
        <v>1</v>
      </c>
      <c r="L134" s="39"/>
      <c r="M134" s="246" t="s">
        <v>1</v>
      </c>
      <c r="N134" s="247" t="s">
        <v>40</v>
      </c>
      <c r="O134" s="71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181</v>
      </c>
      <c r="AT134" s="196" t="s">
        <v>377</v>
      </c>
      <c r="AU134" s="196" t="s">
        <v>82</v>
      </c>
      <c r="AY134" s="17" t="s">
        <v>175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82</v>
      </c>
      <c r="BK134" s="197">
        <f>ROUND(I134*H134,2)</f>
        <v>0</v>
      </c>
      <c r="BL134" s="17" t="s">
        <v>181</v>
      </c>
      <c r="BM134" s="196" t="s">
        <v>84</v>
      </c>
    </row>
    <row r="135" spans="1:65" s="2" customFormat="1" ht="33" customHeight="1">
      <c r="A135" s="34"/>
      <c r="B135" s="35"/>
      <c r="C135" s="239" t="s">
        <v>75</v>
      </c>
      <c r="D135" s="239" t="s">
        <v>377</v>
      </c>
      <c r="E135" s="240" t="s">
        <v>380</v>
      </c>
      <c r="F135" s="241" t="s">
        <v>381</v>
      </c>
      <c r="G135" s="242" t="s">
        <v>283</v>
      </c>
      <c r="H135" s="243">
        <v>3056</v>
      </c>
      <c r="I135" s="244"/>
      <c r="J135" s="245">
        <f>ROUND(I135*H135,2)</f>
        <v>0</v>
      </c>
      <c r="K135" s="241" t="s">
        <v>1</v>
      </c>
      <c r="L135" s="39"/>
      <c r="M135" s="246" t="s">
        <v>1</v>
      </c>
      <c r="N135" s="247" t="s">
        <v>40</v>
      </c>
      <c r="O135" s="71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6" t="s">
        <v>181</v>
      </c>
      <c r="AT135" s="196" t="s">
        <v>377</v>
      </c>
      <c r="AU135" s="196" t="s">
        <v>82</v>
      </c>
      <c r="AY135" s="17" t="s">
        <v>175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7" t="s">
        <v>82</v>
      </c>
      <c r="BK135" s="197">
        <f>ROUND(I135*H135,2)</f>
        <v>0</v>
      </c>
      <c r="BL135" s="17" t="s">
        <v>181</v>
      </c>
      <c r="BM135" s="196" t="s">
        <v>181</v>
      </c>
    </row>
    <row r="136" spans="1:65" s="2" customFormat="1" ht="21.75" customHeight="1">
      <c r="A136" s="34"/>
      <c r="B136" s="35"/>
      <c r="C136" s="239" t="s">
        <v>75</v>
      </c>
      <c r="D136" s="239" t="s">
        <v>377</v>
      </c>
      <c r="E136" s="240" t="s">
        <v>382</v>
      </c>
      <c r="F136" s="241" t="s">
        <v>383</v>
      </c>
      <c r="G136" s="242" t="s">
        <v>283</v>
      </c>
      <c r="H136" s="243">
        <v>3056</v>
      </c>
      <c r="I136" s="244"/>
      <c r="J136" s="245">
        <f>ROUND(I136*H136,2)</f>
        <v>0</v>
      </c>
      <c r="K136" s="241" t="s">
        <v>1</v>
      </c>
      <c r="L136" s="39"/>
      <c r="M136" s="246" t="s">
        <v>1</v>
      </c>
      <c r="N136" s="247" t="s">
        <v>40</v>
      </c>
      <c r="O136" s="71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6" t="s">
        <v>181</v>
      </c>
      <c r="AT136" s="196" t="s">
        <v>377</v>
      </c>
      <c r="AU136" s="196" t="s">
        <v>82</v>
      </c>
      <c r="AY136" s="17" t="s">
        <v>175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82</v>
      </c>
      <c r="BK136" s="197">
        <f>ROUND(I136*H136,2)</f>
        <v>0</v>
      </c>
      <c r="BL136" s="17" t="s">
        <v>181</v>
      </c>
      <c r="BM136" s="196" t="s">
        <v>191</v>
      </c>
    </row>
    <row r="137" spans="1:65" s="2" customFormat="1" ht="21.75" customHeight="1">
      <c r="A137" s="34"/>
      <c r="B137" s="35"/>
      <c r="C137" s="239" t="s">
        <v>75</v>
      </c>
      <c r="D137" s="239" t="s">
        <v>377</v>
      </c>
      <c r="E137" s="240" t="s">
        <v>384</v>
      </c>
      <c r="F137" s="241" t="s">
        <v>385</v>
      </c>
      <c r="G137" s="242" t="s">
        <v>283</v>
      </c>
      <c r="H137" s="243">
        <v>3056</v>
      </c>
      <c r="I137" s="244"/>
      <c r="J137" s="245">
        <f>ROUND(I137*H137,2)</f>
        <v>0</v>
      </c>
      <c r="K137" s="241" t="s">
        <v>1</v>
      </c>
      <c r="L137" s="39"/>
      <c r="M137" s="246" t="s">
        <v>1</v>
      </c>
      <c r="N137" s="247" t="s">
        <v>40</v>
      </c>
      <c r="O137" s="71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6" t="s">
        <v>181</v>
      </c>
      <c r="AT137" s="196" t="s">
        <v>377</v>
      </c>
      <c r="AU137" s="196" t="s">
        <v>82</v>
      </c>
      <c r="AY137" s="17" t="s">
        <v>175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7" t="s">
        <v>82</v>
      </c>
      <c r="BK137" s="197">
        <f>ROUND(I137*H137,2)</f>
        <v>0</v>
      </c>
      <c r="BL137" s="17" t="s">
        <v>181</v>
      </c>
      <c r="BM137" s="196" t="s">
        <v>180</v>
      </c>
    </row>
    <row r="138" spans="1:65" s="2" customFormat="1" ht="16.5" customHeight="1">
      <c r="A138" s="34"/>
      <c r="B138" s="35"/>
      <c r="C138" s="239" t="s">
        <v>75</v>
      </c>
      <c r="D138" s="239" t="s">
        <v>377</v>
      </c>
      <c r="E138" s="240" t="s">
        <v>386</v>
      </c>
      <c r="F138" s="241" t="s">
        <v>387</v>
      </c>
      <c r="G138" s="242" t="s">
        <v>283</v>
      </c>
      <c r="H138" s="243">
        <v>3056</v>
      </c>
      <c r="I138" s="244"/>
      <c r="J138" s="245">
        <f>ROUND(I138*H138,2)</f>
        <v>0</v>
      </c>
      <c r="K138" s="241" t="s">
        <v>1</v>
      </c>
      <c r="L138" s="39"/>
      <c r="M138" s="246" t="s">
        <v>1</v>
      </c>
      <c r="N138" s="247" t="s">
        <v>40</v>
      </c>
      <c r="O138" s="71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6" t="s">
        <v>181</v>
      </c>
      <c r="AT138" s="196" t="s">
        <v>377</v>
      </c>
      <c r="AU138" s="196" t="s">
        <v>82</v>
      </c>
      <c r="AY138" s="17" t="s">
        <v>175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7" t="s">
        <v>82</v>
      </c>
      <c r="BK138" s="197">
        <f>ROUND(I138*H138,2)</f>
        <v>0</v>
      </c>
      <c r="BL138" s="17" t="s">
        <v>181</v>
      </c>
      <c r="BM138" s="196" t="s">
        <v>199</v>
      </c>
    </row>
    <row r="139" spans="1:65" s="11" customFormat="1" ht="25.9" customHeight="1">
      <c r="B139" s="170"/>
      <c r="C139" s="171"/>
      <c r="D139" s="172" t="s">
        <v>74</v>
      </c>
      <c r="E139" s="173" t="s">
        <v>187</v>
      </c>
      <c r="F139" s="173" t="s">
        <v>388</v>
      </c>
      <c r="G139" s="171"/>
      <c r="H139" s="171"/>
      <c r="I139" s="174"/>
      <c r="J139" s="175">
        <f>BK139</f>
        <v>0</v>
      </c>
      <c r="K139" s="171"/>
      <c r="L139" s="176"/>
      <c r="M139" s="177"/>
      <c r="N139" s="178"/>
      <c r="O139" s="178"/>
      <c r="P139" s="179">
        <f>SUM(P140:P142)</f>
        <v>0</v>
      </c>
      <c r="Q139" s="178"/>
      <c r="R139" s="179">
        <f>SUM(R140:R142)</f>
        <v>0</v>
      </c>
      <c r="S139" s="178"/>
      <c r="T139" s="180">
        <f>SUM(T140:T142)</f>
        <v>0</v>
      </c>
      <c r="AR139" s="181" t="s">
        <v>82</v>
      </c>
      <c r="AT139" s="182" t="s">
        <v>74</v>
      </c>
      <c r="AU139" s="182" t="s">
        <v>75</v>
      </c>
      <c r="AY139" s="181" t="s">
        <v>175</v>
      </c>
      <c r="BK139" s="183">
        <f>SUM(BK140:BK142)</f>
        <v>0</v>
      </c>
    </row>
    <row r="140" spans="1:65" s="2" customFormat="1" ht="24.2" customHeight="1">
      <c r="A140" s="34"/>
      <c r="B140" s="35"/>
      <c r="C140" s="239" t="s">
        <v>75</v>
      </c>
      <c r="D140" s="239" t="s">
        <v>377</v>
      </c>
      <c r="E140" s="240" t="s">
        <v>389</v>
      </c>
      <c r="F140" s="241" t="s">
        <v>390</v>
      </c>
      <c r="G140" s="242" t="s">
        <v>283</v>
      </c>
      <c r="H140" s="243">
        <v>2669</v>
      </c>
      <c r="I140" s="244"/>
      <c r="J140" s="245">
        <f>ROUND(I140*H140,2)</f>
        <v>0</v>
      </c>
      <c r="K140" s="241" t="s">
        <v>1</v>
      </c>
      <c r="L140" s="39"/>
      <c r="M140" s="246" t="s">
        <v>1</v>
      </c>
      <c r="N140" s="247" t="s">
        <v>40</v>
      </c>
      <c r="O140" s="71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6" t="s">
        <v>181</v>
      </c>
      <c r="AT140" s="196" t="s">
        <v>377</v>
      </c>
      <c r="AU140" s="196" t="s">
        <v>82</v>
      </c>
      <c r="AY140" s="17" t="s">
        <v>175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7" t="s">
        <v>82</v>
      </c>
      <c r="BK140" s="197">
        <f>ROUND(I140*H140,2)</f>
        <v>0</v>
      </c>
      <c r="BL140" s="17" t="s">
        <v>181</v>
      </c>
      <c r="BM140" s="196" t="s">
        <v>8</v>
      </c>
    </row>
    <row r="141" spans="1:65" s="2" customFormat="1" ht="16.5" customHeight="1">
      <c r="A141" s="34"/>
      <c r="B141" s="35"/>
      <c r="C141" s="239" t="s">
        <v>75</v>
      </c>
      <c r="D141" s="239" t="s">
        <v>377</v>
      </c>
      <c r="E141" s="240" t="s">
        <v>386</v>
      </c>
      <c r="F141" s="241" t="s">
        <v>387</v>
      </c>
      <c r="G141" s="242" t="s">
        <v>283</v>
      </c>
      <c r="H141" s="243">
        <v>2669</v>
      </c>
      <c r="I141" s="244"/>
      <c r="J141" s="245">
        <f>ROUND(I141*H141,2)</f>
        <v>0</v>
      </c>
      <c r="K141" s="241" t="s">
        <v>1</v>
      </c>
      <c r="L141" s="39"/>
      <c r="M141" s="246" t="s">
        <v>1</v>
      </c>
      <c r="N141" s="247" t="s">
        <v>40</v>
      </c>
      <c r="O141" s="71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6" t="s">
        <v>181</v>
      </c>
      <c r="AT141" s="196" t="s">
        <v>377</v>
      </c>
      <c r="AU141" s="196" t="s">
        <v>82</v>
      </c>
      <c r="AY141" s="17" t="s">
        <v>175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82</v>
      </c>
      <c r="BK141" s="197">
        <f>ROUND(I141*H141,2)</f>
        <v>0</v>
      </c>
      <c r="BL141" s="17" t="s">
        <v>181</v>
      </c>
      <c r="BM141" s="196" t="s">
        <v>209</v>
      </c>
    </row>
    <row r="142" spans="1:65" s="2" customFormat="1" ht="33" customHeight="1">
      <c r="A142" s="34"/>
      <c r="B142" s="35"/>
      <c r="C142" s="239" t="s">
        <v>75</v>
      </c>
      <c r="D142" s="239" t="s">
        <v>377</v>
      </c>
      <c r="E142" s="240" t="s">
        <v>392</v>
      </c>
      <c r="F142" s="241" t="s">
        <v>393</v>
      </c>
      <c r="G142" s="242" t="s">
        <v>283</v>
      </c>
      <c r="H142" s="243">
        <v>2669</v>
      </c>
      <c r="I142" s="244"/>
      <c r="J142" s="245">
        <f>ROUND(I142*H142,2)</f>
        <v>0</v>
      </c>
      <c r="K142" s="241" t="s">
        <v>1</v>
      </c>
      <c r="L142" s="39"/>
      <c r="M142" s="246" t="s">
        <v>1</v>
      </c>
      <c r="N142" s="247" t="s">
        <v>40</v>
      </c>
      <c r="O142" s="71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6" t="s">
        <v>181</v>
      </c>
      <c r="AT142" s="196" t="s">
        <v>377</v>
      </c>
      <c r="AU142" s="196" t="s">
        <v>82</v>
      </c>
      <c r="AY142" s="17" t="s">
        <v>175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7" t="s">
        <v>82</v>
      </c>
      <c r="BK142" s="197">
        <f>ROUND(I142*H142,2)</f>
        <v>0</v>
      </c>
      <c r="BL142" s="17" t="s">
        <v>181</v>
      </c>
      <c r="BM142" s="196" t="s">
        <v>213</v>
      </c>
    </row>
    <row r="143" spans="1:65" s="11" customFormat="1" ht="25.9" customHeight="1">
      <c r="B143" s="170"/>
      <c r="C143" s="171"/>
      <c r="D143" s="172" t="s">
        <v>74</v>
      </c>
      <c r="E143" s="173" t="s">
        <v>201</v>
      </c>
      <c r="F143" s="173" t="s">
        <v>262</v>
      </c>
      <c r="G143" s="171"/>
      <c r="H143" s="171"/>
      <c r="I143" s="174"/>
      <c r="J143" s="175">
        <f>BK143</f>
        <v>0</v>
      </c>
      <c r="K143" s="171"/>
      <c r="L143" s="176"/>
      <c r="M143" s="177"/>
      <c r="N143" s="178"/>
      <c r="O143" s="178"/>
      <c r="P143" s="179">
        <f>SUM(P144:P174)</f>
        <v>0</v>
      </c>
      <c r="Q143" s="178"/>
      <c r="R143" s="179">
        <f>SUM(R144:R174)</f>
        <v>0</v>
      </c>
      <c r="S143" s="178"/>
      <c r="T143" s="180">
        <f>SUM(T144:T174)</f>
        <v>0</v>
      </c>
      <c r="AR143" s="181" t="s">
        <v>82</v>
      </c>
      <c r="AT143" s="182" t="s">
        <v>74</v>
      </c>
      <c r="AU143" s="182" t="s">
        <v>75</v>
      </c>
      <c r="AY143" s="181" t="s">
        <v>175</v>
      </c>
      <c r="BK143" s="183">
        <f>SUM(BK144:BK174)</f>
        <v>0</v>
      </c>
    </row>
    <row r="144" spans="1:65" s="2" customFormat="1" ht="24.2" customHeight="1">
      <c r="A144" s="34"/>
      <c r="B144" s="35"/>
      <c r="C144" s="239" t="s">
        <v>75</v>
      </c>
      <c r="D144" s="239" t="s">
        <v>377</v>
      </c>
      <c r="E144" s="240" t="s">
        <v>394</v>
      </c>
      <c r="F144" s="241" t="s">
        <v>395</v>
      </c>
      <c r="G144" s="242" t="s">
        <v>179</v>
      </c>
      <c r="H144" s="243">
        <v>24</v>
      </c>
      <c r="I144" s="244"/>
      <c r="J144" s="245">
        <f>ROUND(I144*H144,2)</f>
        <v>0</v>
      </c>
      <c r="K144" s="241" t="s">
        <v>1</v>
      </c>
      <c r="L144" s="39"/>
      <c r="M144" s="246" t="s">
        <v>1</v>
      </c>
      <c r="N144" s="247" t="s">
        <v>40</v>
      </c>
      <c r="O144" s="71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6" t="s">
        <v>181</v>
      </c>
      <c r="AT144" s="196" t="s">
        <v>377</v>
      </c>
      <c r="AU144" s="196" t="s">
        <v>82</v>
      </c>
      <c r="AY144" s="17" t="s">
        <v>175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7" t="s">
        <v>82</v>
      </c>
      <c r="BK144" s="197">
        <f>ROUND(I144*H144,2)</f>
        <v>0</v>
      </c>
      <c r="BL144" s="17" t="s">
        <v>181</v>
      </c>
      <c r="BM144" s="196" t="s">
        <v>218</v>
      </c>
    </row>
    <row r="145" spans="1:65" s="2" customFormat="1" ht="33" customHeight="1">
      <c r="A145" s="34"/>
      <c r="B145" s="35"/>
      <c r="C145" s="239" t="s">
        <v>75</v>
      </c>
      <c r="D145" s="239" t="s">
        <v>377</v>
      </c>
      <c r="E145" s="240" t="s">
        <v>396</v>
      </c>
      <c r="F145" s="241" t="s">
        <v>397</v>
      </c>
      <c r="G145" s="242" t="s">
        <v>179</v>
      </c>
      <c r="H145" s="243">
        <v>24</v>
      </c>
      <c r="I145" s="244"/>
      <c r="J145" s="245">
        <f>ROUND(I145*H145,2)</f>
        <v>0</v>
      </c>
      <c r="K145" s="241" t="s">
        <v>1</v>
      </c>
      <c r="L145" s="39"/>
      <c r="M145" s="246" t="s">
        <v>1</v>
      </c>
      <c r="N145" s="247" t="s">
        <v>40</v>
      </c>
      <c r="O145" s="71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6" t="s">
        <v>181</v>
      </c>
      <c r="AT145" s="196" t="s">
        <v>377</v>
      </c>
      <c r="AU145" s="196" t="s">
        <v>82</v>
      </c>
      <c r="AY145" s="17" t="s">
        <v>175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82</v>
      </c>
      <c r="BK145" s="197">
        <f>ROUND(I145*H145,2)</f>
        <v>0</v>
      </c>
      <c r="BL145" s="17" t="s">
        <v>181</v>
      </c>
      <c r="BM145" s="196" t="s">
        <v>222</v>
      </c>
    </row>
    <row r="146" spans="1:65" s="2" customFormat="1" ht="24.2" customHeight="1">
      <c r="A146" s="34"/>
      <c r="B146" s="35"/>
      <c r="C146" s="239" t="s">
        <v>75</v>
      </c>
      <c r="D146" s="239" t="s">
        <v>377</v>
      </c>
      <c r="E146" s="240" t="s">
        <v>398</v>
      </c>
      <c r="F146" s="241" t="s">
        <v>399</v>
      </c>
      <c r="G146" s="242" t="s">
        <v>179</v>
      </c>
      <c r="H146" s="243">
        <v>24</v>
      </c>
      <c r="I146" s="244"/>
      <c r="J146" s="245">
        <f>ROUND(I146*H146,2)</f>
        <v>0</v>
      </c>
      <c r="K146" s="241" t="s">
        <v>1</v>
      </c>
      <c r="L146" s="39"/>
      <c r="M146" s="246" t="s">
        <v>1</v>
      </c>
      <c r="N146" s="247" t="s">
        <v>40</v>
      </c>
      <c r="O146" s="71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6" t="s">
        <v>181</v>
      </c>
      <c r="AT146" s="196" t="s">
        <v>377</v>
      </c>
      <c r="AU146" s="196" t="s">
        <v>82</v>
      </c>
      <c r="AY146" s="17" t="s">
        <v>175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7" t="s">
        <v>82</v>
      </c>
      <c r="BK146" s="197">
        <f>ROUND(I146*H146,2)</f>
        <v>0</v>
      </c>
      <c r="BL146" s="17" t="s">
        <v>181</v>
      </c>
      <c r="BM146" s="196" t="s">
        <v>227</v>
      </c>
    </row>
    <row r="147" spans="1:65" s="2" customFormat="1" ht="24.2" customHeight="1">
      <c r="A147" s="34"/>
      <c r="B147" s="35"/>
      <c r="C147" s="239" t="s">
        <v>75</v>
      </c>
      <c r="D147" s="239" t="s">
        <v>377</v>
      </c>
      <c r="E147" s="240" t="s">
        <v>400</v>
      </c>
      <c r="F147" s="241" t="s">
        <v>401</v>
      </c>
      <c r="G147" s="242" t="s">
        <v>402</v>
      </c>
      <c r="H147" s="243">
        <v>9.6000000000000002E-4</v>
      </c>
      <c r="I147" s="244"/>
      <c r="J147" s="245">
        <f>ROUND(I147*H147,2)</f>
        <v>0</v>
      </c>
      <c r="K147" s="241" t="s">
        <v>1</v>
      </c>
      <c r="L147" s="39"/>
      <c r="M147" s="246" t="s">
        <v>1</v>
      </c>
      <c r="N147" s="247" t="s">
        <v>40</v>
      </c>
      <c r="O147" s="71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6" t="s">
        <v>181</v>
      </c>
      <c r="AT147" s="196" t="s">
        <v>377</v>
      </c>
      <c r="AU147" s="196" t="s">
        <v>82</v>
      </c>
      <c r="AY147" s="17" t="s">
        <v>175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7" t="s">
        <v>82</v>
      </c>
      <c r="BK147" s="197">
        <f>ROUND(I147*H147,2)</f>
        <v>0</v>
      </c>
      <c r="BL147" s="17" t="s">
        <v>181</v>
      </c>
      <c r="BM147" s="196" t="s">
        <v>231</v>
      </c>
    </row>
    <row r="148" spans="1:65" s="13" customFormat="1" ht="11.25">
      <c r="B148" s="213"/>
      <c r="C148" s="214"/>
      <c r="D148" s="200" t="s">
        <v>182</v>
      </c>
      <c r="E148" s="215" t="s">
        <v>1</v>
      </c>
      <c r="F148" s="216" t="s">
        <v>403</v>
      </c>
      <c r="G148" s="214"/>
      <c r="H148" s="215" t="s">
        <v>1</v>
      </c>
      <c r="I148" s="217"/>
      <c r="J148" s="214"/>
      <c r="K148" s="214"/>
      <c r="L148" s="218"/>
      <c r="M148" s="219"/>
      <c r="N148" s="220"/>
      <c r="O148" s="220"/>
      <c r="P148" s="220"/>
      <c r="Q148" s="220"/>
      <c r="R148" s="220"/>
      <c r="S148" s="220"/>
      <c r="T148" s="221"/>
      <c r="AT148" s="222" t="s">
        <v>182</v>
      </c>
      <c r="AU148" s="222" t="s">
        <v>82</v>
      </c>
      <c r="AV148" s="13" t="s">
        <v>82</v>
      </c>
      <c r="AW148" s="13" t="s">
        <v>31</v>
      </c>
      <c r="AX148" s="13" t="s">
        <v>75</v>
      </c>
      <c r="AY148" s="222" t="s">
        <v>175</v>
      </c>
    </row>
    <row r="149" spans="1:65" s="12" customFormat="1" ht="11.25">
      <c r="B149" s="198"/>
      <c r="C149" s="199"/>
      <c r="D149" s="200" t="s">
        <v>182</v>
      </c>
      <c r="E149" s="201" t="s">
        <v>1</v>
      </c>
      <c r="F149" s="202" t="s">
        <v>590</v>
      </c>
      <c r="G149" s="199"/>
      <c r="H149" s="203">
        <v>9.6000000000000002E-4</v>
      </c>
      <c r="I149" s="204"/>
      <c r="J149" s="199"/>
      <c r="K149" s="199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182</v>
      </c>
      <c r="AU149" s="209" t="s">
        <v>82</v>
      </c>
      <c r="AV149" s="12" t="s">
        <v>84</v>
      </c>
      <c r="AW149" s="12" t="s">
        <v>31</v>
      </c>
      <c r="AX149" s="12" t="s">
        <v>75</v>
      </c>
      <c r="AY149" s="209" t="s">
        <v>175</v>
      </c>
    </row>
    <row r="150" spans="1:65" s="14" customFormat="1" ht="11.25">
      <c r="B150" s="223"/>
      <c r="C150" s="224"/>
      <c r="D150" s="200" t="s">
        <v>182</v>
      </c>
      <c r="E150" s="225" t="s">
        <v>1</v>
      </c>
      <c r="F150" s="226" t="s">
        <v>253</v>
      </c>
      <c r="G150" s="224"/>
      <c r="H150" s="227">
        <v>9.6000000000000002E-4</v>
      </c>
      <c r="I150" s="228"/>
      <c r="J150" s="224"/>
      <c r="K150" s="224"/>
      <c r="L150" s="229"/>
      <c r="M150" s="230"/>
      <c r="N150" s="231"/>
      <c r="O150" s="231"/>
      <c r="P150" s="231"/>
      <c r="Q150" s="231"/>
      <c r="R150" s="231"/>
      <c r="S150" s="231"/>
      <c r="T150" s="232"/>
      <c r="AT150" s="233" t="s">
        <v>182</v>
      </c>
      <c r="AU150" s="233" t="s">
        <v>82</v>
      </c>
      <c r="AV150" s="14" t="s">
        <v>181</v>
      </c>
      <c r="AW150" s="14" t="s">
        <v>31</v>
      </c>
      <c r="AX150" s="14" t="s">
        <v>82</v>
      </c>
      <c r="AY150" s="233" t="s">
        <v>175</v>
      </c>
    </row>
    <row r="151" spans="1:65" s="2" customFormat="1" ht="24.2" customHeight="1">
      <c r="A151" s="34"/>
      <c r="B151" s="35"/>
      <c r="C151" s="239" t="s">
        <v>75</v>
      </c>
      <c r="D151" s="239" t="s">
        <v>377</v>
      </c>
      <c r="E151" s="240" t="s">
        <v>405</v>
      </c>
      <c r="F151" s="241" t="s">
        <v>406</v>
      </c>
      <c r="G151" s="242" t="s">
        <v>402</v>
      </c>
      <c r="H151" s="243">
        <v>7.1999999999999998E-3</v>
      </c>
      <c r="I151" s="244"/>
      <c r="J151" s="245">
        <f>ROUND(I151*H151,2)</f>
        <v>0</v>
      </c>
      <c r="K151" s="241" t="s">
        <v>1</v>
      </c>
      <c r="L151" s="39"/>
      <c r="M151" s="246" t="s">
        <v>1</v>
      </c>
      <c r="N151" s="247" t="s">
        <v>40</v>
      </c>
      <c r="O151" s="71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6" t="s">
        <v>181</v>
      </c>
      <c r="AT151" s="196" t="s">
        <v>377</v>
      </c>
      <c r="AU151" s="196" t="s">
        <v>82</v>
      </c>
      <c r="AY151" s="17" t="s">
        <v>175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7" t="s">
        <v>82</v>
      </c>
      <c r="BK151" s="197">
        <f>ROUND(I151*H151,2)</f>
        <v>0</v>
      </c>
      <c r="BL151" s="17" t="s">
        <v>181</v>
      </c>
      <c r="BM151" s="196" t="s">
        <v>236</v>
      </c>
    </row>
    <row r="152" spans="1:65" s="13" customFormat="1" ht="11.25">
      <c r="B152" s="213"/>
      <c r="C152" s="214"/>
      <c r="D152" s="200" t="s">
        <v>182</v>
      </c>
      <c r="E152" s="215" t="s">
        <v>1</v>
      </c>
      <c r="F152" s="216" t="s">
        <v>403</v>
      </c>
      <c r="G152" s="214"/>
      <c r="H152" s="215" t="s">
        <v>1</v>
      </c>
      <c r="I152" s="217"/>
      <c r="J152" s="214"/>
      <c r="K152" s="214"/>
      <c r="L152" s="218"/>
      <c r="M152" s="219"/>
      <c r="N152" s="220"/>
      <c r="O152" s="220"/>
      <c r="P152" s="220"/>
      <c r="Q152" s="220"/>
      <c r="R152" s="220"/>
      <c r="S152" s="220"/>
      <c r="T152" s="221"/>
      <c r="AT152" s="222" t="s">
        <v>182</v>
      </c>
      <c r="AU152" s="222" t="s">
        <v>82</v>
      </c>
      <c r="AV152" s="13" t="s">
        <v>82</v>
      </c>
      <c r="AW152" s="13" t="s">
        <v>31</v>
      </c>
      <c r="AX152" s="13" t="s">
        <v>75</v>
      </c>
      <c r="AY152" s="222" t="s">
        <v>175</v>
      </c>
    </row>
    <row r="153" spans="1:65" s="12" customFormat="1" ht="11.25">
      <c r="B153" s="198"/>
      <c r="C153" s="199"/>
      <c r="D153" s="200" t="s">
        <v>182</v>
      </c>
      <c r="E153" s="201" t="s">
        <v>1</v>
      </c>
      <c r="F153" s="202" t="s">
        <v>591</v>
      </c>
      <c r="G153" s="199"/>
      <c r="H153" s="203">
        <v>7.1999999999999998E-3</v>
      </c>
      <c r="I153" s="204"/>
      <c r="J153" s="199"/>
      <c r="K153" s="199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182</v>
      </c>
      <c r="AU153" s="209" t="s">
        <v>82</v>
      </c>
      <c r="AV153" s="12" t="s">
        <v>84</v>
      </c>
      <c r="AW153" s="12" t="s">
        <v>31</v>
      </c>
      <c r="AX153" s="12" t="s">
        <v>75</v>
      </c>
      <c r="AY153" s="209" t="s">
        <v>175</v>
      </c>
    </row>
    <row r="154" spans="1:65" s="14" customFormat="1" ht="11.25">
      <c r="B154" s="223"/>
      <c r="C154" s="224"/>
      <c r="D154" s="200" t="s">
        <v>182</v>
      </c>
      <c r="E154" s="225" t="s">
        <v>1</v>
      </c>
      <c r="F154" s="226" t="s">
        <v>253</v>
      </c>
      <c r="G154" s="224"/>
      <c r="H154" s="227">
        <v>7.1999999999999998E-3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AT154" s="233" t="s">
        <v>182</v>
      </c>
      <c r="AU154" s="233" t="s">
        <v>82</v>
      </c>
      <c r="AV154" s="14" t="s">
        <v>181</v>
      </c>
      <c r="AW154" s="14" t="s">
        <v>31</v>
      </c>
      <c r="AX154" s="14" t="s">
        <v>82</v>
      </c>
      <c r="AY154" s="233" t="s">
        <v>175</v>
      </c>
    </row>
    <row r="155" spans="1:65" s="2" customFormat="1" ht="33" customHeight="1">
      <c r="A155" s="34"/>
      <c r="B155" s="35"/>
      <c r="C155" s="239" t="s">
        <v>75</v>
      </c>
      <c r="D155" s="239" t="s">
        <v>377</v>
      </c>
      <c r="E155" s="240" t="s">
        <v>408</v>
      </c>
      <c r="F155" s="241" t="s">
        <v>409</v>
      </c>
      <c r="G155" s="242" t="s">
        <v>179</v>
      </c>
      <c r="H155" s="243">
        <v>24</v>
      </c>
      <c r="I155" s="244"/>
      <c r="J155" s="245">
        <f>ROUND(I155*H155,2)</f>
        <v>0</v>
      </c>
      <c r="K155" s="241" t="s">
        <v>1</v>
      </c>
      <c r="L155" s="39"/>
      <c r="M155" s="246" t="s">
        <v>1</v>
      </c>
      <c r="N155" s="247" t="s">
        <v>40</v>
      </c>
      <c r="O155" s="71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6" t="s">
        <v>181</v>
      </c>
      <c r="AT155" s="196" t="s">
        <v>377</v>
      </c>
      <c r="AU155" s="196" t="s">
        <v>82</v>
      </c>
      <c r="AY155" s="17" t="s">
        <v>175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7" t="s">
        <v>82</v>
      </c>
      <c r="BK155" s="197">
        <f>ROUND(I155*H155,2)</f>
        <v>0</v>
      </c>
      <c r="BL155" s="17" t="s">
        <v>181</v>
      </c>
      <c r="BM155" s="196" t="s">
        <v>299</v>
      </c>
    </row>
    <row r="156" spans="1:65" s="2" customFormat="1" ht="24.2" customHeight="1">
      <c r="A156" s="34"/>
      <c r="B156" s="35"/>
      <c r="C156" s="239" t="s">
        <v>75</v>
      </c>
      <c r="D156" s="239" t="s">
        <v>377</v>
      </c>
      <c r="E156" s="240" t="s">
        <v>410</v>
      </c>
      <c r="F156" s="241" t="s">
        <v>411</v>
      </c>
      <c r="G156" s="242" t="s">
        <v>283</v>
      </c>
      <c r="H156" s="243">
        <v>25.2</v>
      </c>
      <c r="I156" s="244"/>
      <c r="J156" s="245">
        <f>ROUND(I156*H156,2)</f>
        <v>0</v>
      </c>
      <c r="K156" s="241" t="s">
        <v>1</v>
      </c>
      <c r="L156" s="39"/>
      <c r="M156" s="246" t="s">
        <v>1</v>
      </c>
      <c r="N156" s="247" t="s">
        <v>40</v>
      </c>
      <c r="O156" s="71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6" t="s">
        <v>181</v>
      </c>
      <c r="AT156" s="196" t="s">
        <v>377</v>
      </c>
      <c r="AU156" s="196" t="s">
        <v>82</v>
      </c>
      <c r="AY156" s="17" t="s">
        <v>175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7" t="s">
        <v>82</v>
      </c>
      <c r="BK156" s="197">
        <f>ROUND(I156*H156,2)</f>
        <v>0</v>
      </c>
      <c r="BL156" s="17" t="s">
        <v>181</v>
      </c>
      <c r="BM156" s="196" t="s">
        <v>301</v>
      </c>
    </row>
    <row r="157" spans="1:65" s="13" customFormat="1" ht="11.25">
      <c r="B157" s="213"/>
      <c r="C157" s="214"/>
      <c r="D157" s="200" t="s">
        <v>182</v>
      </c>
      <c r="E157" s="215" t="s">
        <v>1</v>
      </c>
      <c r="F157" s="216" t="s">
        <v>284</v>
      </c>
      <c r="G157" s="214"/>
      <c r="H157" s="215" t="s">
        <v>1</v>
      </c>
      <c r="I157" s="217"/>
      <c r="J157" s="214"/>
      <c r="K157" s="214"/>
      <c r="L157" s="218"/>
      <c r="M157" s="219"/>
      <c r="N157" s="220"/>
      <c r="O157" s="220"/>
      <c r="P157" s="220"/>
      <c r="Q157" s="220"/>
      <c r="R157" s="220"/>
      <c r="S157" s="220"/>
      <c r="T157" s="221"/>
      <c r="AT157" s="222" t="s">
        <v>182</v>
      </c>
      <c r="AU157" s="222" t="s">
        <v>82</v>
      </c>
      <c r="AV157" s="13" t="s">
        <v>82</v>
      </c>
      <c r="AW157" s="13" t="s">
        <v>31</v>
      </c>
      <c r="AX157" s="13" t="s">
        <v>75</v>
      </c>
      <c r="AY157" s="222" t="s">
        <v>175</v>
      </c>
    </row>
    <row r="158" spans="1:65" s="12" customFormat="1" ht="11.25">
      <c r="B158" s="198"/>
      <c r="C158" s="199"/>
      <c r="D158" s="200" t="s">
        <v>182</v>
      </c>
      <c r="E158" s="201" t="s">
        <v>1</v>
      </c>
      <c r="F158" s="202" t="s">
        <v>523</v>
      </c>
      <c r="G158" s="199"/>
      <c r="H158" s="203">
        <v>25.2</v>
      </c>
      <c r="I158" s="204"/>
      <c r="J158" s="199"/>
      <c r="K158" s="199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182</v>
      </c>
      <c r="AU158" s="209" t="s">
        <v>82</v>
      </c>
      <c r="AV158" s="12" t="s">
        <v>84</v>
      </c>
      <c r="AW158" s="12" t="s">
        <v>31</v>
      </c>
      <c r="AX158" s="12" t="s">
        <v>75</v>
      </c>
      <c r="AY158" s="209" t="s">
        <v>175</v>
      </c>
    </row>
    <row r="159" spans="1:65" s="14" customFormat="1" ht="11.25">
      <c r="B159" s="223"/>
      <c r="C159" s="224"/>
      <c r="D159" s="200" t="s">
        <v>182</v>
      </c>
      <c r="E159" s="225" t="s">
        <v>1</v>
      </c>
      <c r="F159" s="226" t="s">
        <v>253</v>
      </c>
      <c r="G159" s="224"/>
      <c r="H159" s="227">
        <v>25.2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AT159" s="233" t="s">
        <v>182</v>
      </c>
      <c r="AU159" s="233" t="s">
        <v>82</v>
      </c>
      <c r="AV159" s="14" t="s">
        <v>181</v>
      </c>
      <c r="AW159" s="14" t="s">
        <v>31</v>
      </c>
      <c r="AX159" s="14" t="s">
        <v>82</v>
      </c>
      <c r="AY159" s="233" t="s">
        <v>175</v>
      </c>
    </row>
    <row r="160" spans="1:65" s="2" customFormat="1" ht="16.5" customHeight="1">
      <c r="A160" s="34"/>
      <c r="B160" s="35"/>
      <c r="C160" s="239" t="s">
        <v>75</v>
      </c>
      <c r="D160" s="239" t="s">
        <v>377</v>
      </c>
      <c r="E160" s="240" t="s">
        <v>412</v>
      </c>
      <c r="F160" s="241" t="s">
        <v>413</v>
      </c>
      <c r="G160" s="242" t="s">
        <v>179</v>
      </c>
      <c r="H160" s="243">
        <v>24</v>
      </c>
      <c r="I160" s="244"/>
      <c r="J160" s="245">
        <f>ROUND(I160*H160,2)</f>
        <v>0</v>
      </c>
      <c r="K160" s="241" t="s">
        <v>1</v>
      </c>
      <c r="L160" s="39"/>
      <c r="M160" s="246" t="s">
        <v>1</v>
      </c>
      <c r="N160" s="247" t="s">
        <v>40</v>
      </c>
      <c r="O160" s="71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6" t="s">
        <v>181</v>
      </c>
      <c r="AT160" s="196" t="s">
        <v>377</v>
      </c>
      <c r="AU160" s="196" t="s">
        <v>82</v>
      </c>
      <c r="AY160" s="17" t="s">
        <v>175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7" t="s">
        <v>82</v>
      </c>
      <c r="BK160" s="197">
        <f>ROUND(I160*H160,2)</f>
        <v>0</v>
      </c>
      <c r="BL160" s="17" t="s">
        <v>181</v>
      </c>
      <c r="BM160" s="196" t="s">
        <v>305</v>
      </c>
    </row>
    <row r="161" spans="1:65" s="2" customFormat="1" ht="24.2" customHeight="1">
      <c r="A161" s="34"/>
      <c r="B161" s="35"/>
      <c r="C161" s="239" t="s">
        <v>75</v>
      </c>
      <c r="D161" s="239" t="s">
        <v>377</v>
      </c>
      <c r="E161" s="240" t="s">
        <v>424</v>
      </c>
      <c r="F161" s="241" t="s">
        <v>425</v>
      </c>
      <c r="G161" s="242" t="s">
        <v>179</v>
      </c>
      <c r="H161" s="243">
        <v>2</v>
      </c>
      <c r="I161" s="244"/>
      <c r="J161" s="245">
        <f>ROUND(I161*H161,2)</f>
        <v>0</v>
      </c>
      <c r="K161" s="241" t="s">
        <v>1</v>
      </c>
      <c r="L161" s="39"/>
      <c r="M161" s="246" t="s">
        <v>1</v>
      </c>
      <c r="N161" s="247" t="s">
        <v>40</v>
      </c>
      <c r="O161" s="71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6" t="s">
        <v>181</v>
      </c>
      <c r="AT161" s="196" t="s">
        <v>377</v>
      </c>
      <c r="AU161" s="196" t="s">
        <v>82</v>
      </c>
      <c r="AY161" s="17" t="s">
        <v>175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7" t="s">
        <v>82</v>
      </c>
      <c r="BK161" s="197">
        <f>ROUND(I161*H161,2)</f>
        <v>0</v>
      </c>
      <c r="BL161" s="17" t="s">
        <v>181</v>
      </c>
      <c r="BM161" s="196" t="s">
        <v>311</v>
      </c>
    </row>
    <row r="162" spans="1:65" s="2" customFormat="1" ht="33" customHeight="1">
      <c r="A162" s="34"/>
      <c r="B162" s="35"/>
      <c r="C162" s="239" t="s">
        <v>75</v>
      </c>
      <c r="D162" s="239" t="s">
        <v>377</v>
      </c>
      <c r="E162" s="240" t="s">
        <v>426</v>
      </c>
      <c r="F162" s="241" t="s">
        <v>427</v>
      </c>
      <c r="G162" s="242" t="s">
        <v>428</v>
      </c>
      <c r="H162" s="243">
        <v>0.02</v>
      </c>
      <c r="I162" s="244"/>
      <c r="J162" s="245">
        <f>ROUND(I162*H162,2)</f>
        <v>0</v>
      </c>
      <c r="K162" s="241" t="s">
        <v>1</v>
      </c>
      <c r="L162" s="39"/>
      <c r="M162" s="246" t="s">
        <v>1</v>
      </c>
      <c r="N162" s="247" t="s">
        <v>40</v>
      </c>
      <c r="O162" s="71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6" t="s">
        <v>181</v>
      </c>
      <c r="AT162" s="196" t="s">
        <v>377</v>
      </c>
      <c r="AU162" s="196" t="s">
        <v>82</v>
      </c>
      <c r="AY162" s="17" t="s">
        <v>175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7" t="s">
        <v>82</v>
      </c>
      <c r="BK162" s="197">
        <f>ROUND(I162*H162,2)</f>
        <v>0</v>
      </c>
      <c r="BL162" s="17" t="s">
        <v>181</v>
      </c>
      <c r="BM162" s="196" t="s">
        <v>316</v>
      </c>
    </row>
    <row r="163" spans="1:65" s="13" customFormat="1" ht="11.25">
      <c r="B163" s="213"/>
      <c r="C163" s="214"/>
      <c r="D163" s="200" t="s">
        <v>182</v>
      </c>
      <c r="E163" s="215" t="s">
        <v>1</v>
      </c>
      <c r="F163" s="216" t="s">
        <v>429</v>
      </c>
      <c r="G163" s="214"/>
      <c r="H163" s="215" t="s">
        <v>1</v>
      </c>
      <c r="I163" s="217"/>
      <c r="J163" s="214"/>
      <c r="K163" s="214"/>
      <c r="L163" s="218"/>
      <c r="M163" s="219"/>
      <c r="N163" s="220"/>
      <c r="O163" s="220"/>
      <c r="P163" s="220"/>
      <c r="Q163" s="220"/>
      <c r="R163" s="220"/>
      <c r="S163" s="220"/>
      <c r="T163" s="221"/>
      <c r="AT163" s="222" t="s">
        <v>182</v>
      </c>
      <c r="AU163" s="222" t="s">
        <v>82</v>
      </c>
      <c r="AV163" s="13" t="s">
        <v>82</v>
      </c>
      <c r="AW163" s="13" t="s">
        <v>31</v>
      </c>
      <c r="AX163" s="13" t="s">
        <v>75</v>
      </c>
      <c r="AY163" s="222" t="s">
        <v>175</v>
      </c>
    </row>
    <row r="164" spans="1:65" s="12" customFormat="1" ht="11.25">
      <c r="B164" s="198"/>
      <c r="C164" s="199"/>
      <c r="D164" s="200" t="s">
        <v>182</v>
      </c>
      <c r="E164" s="201" t="s">
        <v>1</v>
      </c>
      <c r="F164" s="202" t="s">
        <v>592</v>
      </c>
      <c r="G164" s="199"/>
      <c r="H164" s="203">
        <v>0.02</v>
      </c>
      <c r="I164" s="204"/>
      <c r="J164" s="199"/>
      <c r="K164" s="199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182</v>
      </c>
      <c r="AU164" s="209" t="s">
        <v>82</v>
      </c>
      <c r="AV164" s="12" t="s">
        <v>84</v>
      </c>
      <c r="AW164" s="12" t="s">
        <v>31</v>
      </c>
      <c r="AX164" s="12" t="s">
        <v>75</v>
      </c>
      <c r="AY164" s="209" t="s">
        <v>175</v>
      </c>
    </row>
    <row r="165" spans="1:65" s="14" customFormat="1" ht="11.25">
      <c r="B165" s="223"/>
      <c r="C165" s="224"/>
      <c r="D165" s="200" t="s">
        <v>182</v>
      </c>
      <c r="E165" s="225" t="s">
        <v>1</v>
      </c>
      <c r="F165" s="226" t="s">
        <v>253</v>
      </c>
      <c r="G165" s="224"/>
      <c r="H165" s="227">
        <v>0.02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AT165" s="233" t="s">
        <v>182</v>
      </c>
      <c r="AU165" s="233" t="s">
        <v>82</v>
      </c>
      <c r="AV165" s="14" t="s">
        <v>181</v>
      </c>
      <c r="AW165" s="14" t="s">
        <v>31</v>
      </c>
      <c r="AX165" s="14" t="s">
        <v>82</v>
      </c>
      <c r="AY165" s="233" t="s">
        <v>175</v>
      </c>
    </row>
    <row r="166" spans="1:65" s="2" customFormat="1" ht="24.2" customHeight="1">
      <c r="A166" s="34"/>
      <c r="B166" s="35"/>
      <c r="C166" s="239" t="s">
        <v>75</v>
      </c>
      <c r="D166" s="239" t="s">
        <v>377</v>
      </c>
      <c r="E166" s="240" t="s">
        <v>431</v>
      </c>
      <c r="F166" s="241" t="s">
        <v>432</v>
      </c>
      <c r="G166" s="242" t="s">
        <v>283</v>
      </c>
      <c r="H166" s="243">
        <v>2</v>
      </c>
      <c r="I166" s="244"/>
      <c r="J166" s="245">
        <f>ROUND(I166*H166,2)</f>
        <v>0</v>
      </c>
      <c r="K166" s="241" t="s">
        <v>1</v>
      </c>
      <c r="L166" s="39"/>
      <c r="M166" s="246" t="s">
        <v>1</v>
      </c>
      <c r="N166" s="247" t="s">
        <v>40</v>
      </c>
      <c r="O166" s="71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6" t="s">
        <v>181</v>
      </c>
      <c r="AT166" s="196" t="s">
        <v>377</v>
      </c>
      <c r="AU166" s="196" t="s">
        <v>82</v>
      </c>
      <c r="AY166" s="17" t="s">
        <v>175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7" t="s">
        <v>82</v>
      </c>
      <c r="BK166" s="197">
        <f>ROUND(I166*H166,2)</f>
        <v>0</v>
      </c>
      <c r="BL166" s="17" t="s">
        <v>181</v>
      </c>
      <c r="BM166" s="196" t="s">
        <v>322</v>
      </c>
    </row>
    <row r="167" spans="1:65" s="2" customFormat="1" ht="16.5" customHeight="1">
      <c r="A167" s="34"/>
      <c r="B167" s="35"/>
      <c r="C167" s="239" t="s">
        <v>75</v>
      </c>
      <c r="D167" s="239" t="s">
        <v>377</v>
      </c>
      <c r="E167" s="240" t="s">
        <v>414</v>
      </c>
      <c r="F167" s="241" t="s">
        <v>415</v>
      </c>
      <c r="G167" s="242" t="s">
        <v>315</v>
      </c>
      <c r="H167" s="243">
        <v>4.8</v>
      </c>
      <c r="I167" s="244"/>
      <c r="J167" s="245">
        <f>ROUND(I167*H167,2)</f>
        <v>0</v>
      </c>
      <c r="K167" s="241" t="s">
        <v>1</v>
      </c>
      <c r="L167" s="39"/>
      <c r="M167" s="246" t="s">
        <v>1</v>
      </c>
      <c r="N167" s="247" t="s">
        <v>40</v>
      </c>
      <c r="O167" s="71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6" t="s">
        <v>181</v>
      </c>
      <c r="AT167" s="196" t="s">
        <v>377</v>
      </c>
      <c r="AU167" s="196" t="s">
        <v>82</v>
      </c>
      <c r="AY167" s="17" t="s">
        <v>175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7" t="s">
        <v>82</v>
      </c>
      <c r="BK167" s="197">
        <f>ROUND(I167*H167,2)</f>
        <v>0</v>
      </c>
      <c r="BL167" s="17" t="s">
        <v>181</v>
      </c>
      <c r="BM167" s="196" t="s">
        <v>328</v>
      </c>
    </row>
    <row r="168" spans="1:65" s="13" customFormat="1" ht="11.25">
      <c r="B168" s="213"/>
      <c r="C168" s="214"/>
      <c r="D168" s="200" t="s">
        <v>182</v>
      </c>
      <c r="E168" s="215" t="s">
        <v>1</v>
      </c>
      <c r="F168" s="216" t="s">
        <v>416</v>
      </c>
      <c r="G168" s="214"/>
      <c r="H168" s="215" t="s">
        <v>1</v>
      </c>
      <c r="I168" s="217"/>
      <c r="J168" s="214"/>
      <c r="K168" s="214"/>
      <c r="L168" s="218"/>
      <c r="M168" s="219"/>
      <c r="N168" s="220"/>
      <c r="O168" s="220"/>
      <c r="P168" s="220"/>
      <c r="Q168" s="220"/>
      <c r="R168" s="220"/>
      <c r="S168" s="220"/>
      <c r="T168" s="221"/>
      <c r="AT168" s="222" t="s">
        <v>182</v>
      </c>
      <c r="AU168" s="222" t="s">
        <v>82</v>
      </c>
      <c r="AV168" s="13" t="s">
        <v>82</v>
      </c>
      <c r="AW168" s="13" t="s">
        <v>31</v>
      </c>
      <c r="AX168" s="13" t="s">
        <v>75</v>
      </c>
      <c r="AY168" s="222" t="s">
        <v>175</v>
      </c>
    </row>
    <row r="169" spans="1:65" s="12" customFormat="1" ht="11.25">
      <c r="B169" s="198"/>
      <c r="C169" s="199"/>
      <c r="D169" s="200" t="s">
        <v>182</v>
      </c>
      <c r="E169" s="201" t="s">
        <v>1</v>
      </c>
      <c r="F169" s="202" t="s">
        <v>593</v>
      </c>
      <c r="G169" s="199"/>
      <c r="H169" s="203">
        <v>4.8</v>
      </c>
      <c r="I169" s="204"/>
      <c r="J169" s="199"/>
      <c r="K169" s="199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182</v>
      </c>
      <c r="AU169" s="209" t="s">
        <v>82</v>
      </c>
      <c r="AV169" s="12" t="s">
        <v>84</v>
      </c>
      <c r="AW169" s="12" t="s">
        <v>31</v>
      </c>
      <c r="AX169" s="12" t="s">
        <v>75</v>
      </c>
      <c r="AY169" s="209" t="s">
        <v>175</v>
      </c>
    </row>
    <row r="170" spans="1:65" s="14" customFormat="1" ht="11.25">
      <c r="B170" s="223"/>
      <c r="C170" s="224"/>
      <c r="D170" s="200" t="s">
        <v>182</v>
      </c>
      <c r="E170" s="225" t="s">
        <v>1</v>
      </c>
      <c r="F170" s="226" t="s">
        <v>253</v>
      </c>
      <c r="G170" s="224"/>
      <c r="H170" s="227">
        <v>4.8</v>
      </c>
      <c r="I170" s="228"/>
      <c r="J170" s="224"/>
      <c r="K170" s="224"/>
      <c r="L170" s="229"/>
      <c r="M170" s="230"/>
      <c r="N170" s="231"/>
      <c r="O170" s="231"/>
      <c r="P170" s="231"/>
      <c r="Q170" s="231"/>
      <c r="R170" s="231"/>
      <c r="S170" s="231"/>
      <c r="T170" s="232"/>
      <c r="AT170" s="233" t="s">
        <v>182</v>
      </c>
      <c r="AU170" s="233" t="s">
        <v>82</v>
      </c>
      <c r="AV170" s="14" t="s">
        <v>181</v>
      </c>
      <c r="AW170" s="14" t="s">
        <v>31</v>
      </c>
      <c r="AX170" s="14" t="s">
        <v>82</v>
      </c>
      <c r="AY170" s="233" t="s">
        <v>175</v>
      </c>
    </row>
    <row r="171" spans="1:65" s="2" customFormat="1" ht="21.75" customHeight="1">
      <c r="A171" s="34"/>
      <c r="B171" s="35"/>
      <c r="C171" s="239" t="s">
        <v>75</v>
      </c>
      <c r="D171" s="239" t="s">
        <v>377</v>
      </c>
      <c r="E171" s="240" t="s">
        <v>418</v>
      </c>
      <c r="F171" s="241" t="s">
        <v>419</v>
      </c>
      <c r="G171" s="242" t="s">
        <v>315</v>
      </c>
      <c r="H171" s="243">
        <v>4.8</v>
      </c>
      <c r="I171" s="244"/>
      <c r="J171" s="245">
        <f>ROUND(I171*H171,2)</f>
        <v>0</v>
      </c>
      <c r="K171" s="241" t="s">
        <v>1</v>
      </c>
      <c r="L171" s="39"/>
      <c r="M171" s="246" t="s">
        <v>1</v>
      </c>
      <c r="N171" s="247" t="s">
        <v>40</v>
      </c>
      <c r="O171" s="71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6" t="s">
        <v>181</v>
      </c>
      <c r="AT171" s="196" t="s">
        <v>377</v>
      </c>
      <c r="AU171" s="196" t="s">
        <v>82</v>
      </c>
      <c r="AY171" s="17" t="s">
        <v>175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7" t="s">
        <v>82</v>
      </c>
      <c r="BK171" s="197">
        <f>ROUND(I171*H171,2)</f>
        <v>0</v>
      </c>
      <c r="BL171" s="17" t="s">
        <v>181</v>
      </c>
      <c r="BM171" s="196" t="s">
        <v>332</v>
      </c>
    </row>
    <row r="172" spans="1:65" s="13" customFormat="1" ht="11.25">
      <c r="B172" s="213"/>
      <c r="C172" s="214"/>
      <c r="D172" s="200" t="s">
        <v>182</v>
      </c>
      <c r="E172" s="215" t="s">
        <v>1</v>
      </c>
      <c r="F172" s="216" t="s">
        <v>416</v>
      </c>
      <c r="G172" s="214"/>
      <c r="H172" s="215" t="s">
        <v>1</v>
      </c>
      <c r="I172" s="217"/>
      <c r="J172" s="214"/>
      <c r="K172" s="214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182</v>
      </c>
      <c r="AU172" s="222" t="s">
        <v>82</v>
      </c>
      <c r="AV172" s="13" t="s">
        <v>82</v>
      </c>
      <c r="AW172" s="13" t="s">
        <v>31</v>
      </c>
      <c r="AX172" s="13" t="s">
        <v>75</v>
      </c>
      <c r="AY172" s="222" t="s">
        <v>175</v>
      </c>
    </row>
    <row r="173" spans="1:65" s="12" customFormat="1" ht="11.25">
      <c r="B173" s="198"/>
      <c r="C173" s="199"/>
      <c r="D173" s="200" t="s">
        <v>182</v>
      </c>
      <c r="E173" s="201" t="s">
        <v>1</v>
      </c>
      <c r="F173" s="202" t="s">
        <v>593</v>
      </c>
      <c r="G173" s="199"/>
      <c r="H173" s="203">
        <v>4.8</v>
      </c>
      <c r="I173" s="204"/>
      <c r="J173" s="199"/>
      <c r="K173" s="199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182</v>
      </c>
      <c r="AU173" s="209" t="s">
        <v>82</v>
      </c>
      <c r="AV173" s="12" t="s">
        <v>84</v>
      </c>
      <c r="AW173" s="12" t="s">
        <v>31</v>
      </c>
      <c r="AX173" s="12" t="s">
        <v>75</v>
      </c>
      <c r="AY173" s="209" t="s">
        <v>175</v>
      </c>
    </row>
    <row r="174" spans="1:65" s="14" customFormat="1" ht="11.25">
      <c r="B174" s="223"/>
      <c r="C174" s="224"/>
      <c r="D174" s="200" t="s">
        <v>182</v>
      </c>
      <c r="E174" s="225" t="s">
        <v>1</v>
      </c>
      <c r="F174" s="226" t="s">
        <v>253</v>
      </c>
      <c r="G174" s="224"/>
      <c r="H174" s="227">
        <v>4.8</v>
      </c>
      <c r="I174" s="228"/>
      <c r="J174" s="224"/>
      <c r="K174" s="224"/>
      <c r="L174" s="229"/>
      <c r="M174" s="230"/>
      <c r="N174" s="231"/>
      <c r="O174" s="231"/>
      <c r="P174" s="231"/>
      <c r="Q174" s="231"/>
      <c r="R174" s="231"/>
      <c r="S174" s="231"/>
      <c r="T174" s="232"/>
      <c r="AT174" s="233" t="s">
        <v>182</v>
      </c>
      <c r="AU174" s="233" t="s">
        <v>82</v>
      </c>
      <c r="AV174" s="14" t="s">
        <v>181</v>
      </c>
      <c r="AW174" s="14" t="s">
        <v>31</v>
      </c>
      <c r="AX174" s="14" t="s">
        <v>82</v>
      </c>
      <c r="AY174" s="233" t="s">
        <v>175</v>
      </c>
    </row>
    <row r="175" spans="1:65" s="11" customFormat="1" ht="25.9" customHeight="1">
      <c r="B175" s="170"/>
      <c r="C175" s="171"/>
      <c r="D175" s="172" t="s">
        <v>74</v>
      </c>
      <c r="E175" s="173" t="s">
        <v>290</v>
      </c>
      <c r="F175" s="173" t="s">
        <v>291</v>
      </c>
      <c r="G175" s="171"/>
      <c r="H175" s="171"/>
      <c r="I175" s="174"/>
      <c r="J175" s="175">
        <f>BK175</f>
        <v>0</v>
      </c>
      <c r="K175" s="171"/>
      <c r="L175" s="176"/>
      <c r="M175" s="177"/>
      <c r="N175" s="178"/>
      <c r="O175" s="178"/>
      <c r="P175" s="179">
        <f>SUM(P176:P202)</f>
        <v>0</v>
      </c>
      <c r="Q175" s="178"/>
      <c r="R175" s="179">
        <f>SUM(R176:R202)</f>
        <v>0</v>
      </c>
      <c r="S175" s="178"/>
      <c r="T175" s="180">
        <f>SUM(T176:T202)</f>
        <v>0</v>
      </c>
      <c r="AR175" s="181" t="s">
        <v>82</v>
      </c>
      <c r="AT175" s="182" t="s">
        <v>74</v>
      </c>
      <c r="AU175" s="182" t="s">
        <v>75</v>
      </c>
      <c r="AY175" s="181" t="s">
        <v>175</v>
      </c>
      <c r="BK175" s="183">
        <f>SUM(BK176:BK202)</f>
        <v>0</v>
      </c>
    </row>
    <row r="176" spans="1:65" s="2" customFormat="1" ht="24.2" customHeight="1">
      <c r="A176" s="34"/>
      <c r="B176" s="35"/>
      <c r="C176" s="239" t="s">
        <v>75</v>
      </c>
      <c r="D176" s="239" t="s">
        <v>377</v>
      </c>
      <c r="E176" s="240" t="s">
        <v>594</v>
      </c>
      <c r="F176" s="241" t="s">
        <v>595</v>
      </c>
      <c r="G176" s="242" t="s">
        <v>179</v>
      </c>
      <c r="H176" s="243">
        <v>52</v>
      </c>
      <c r="I176" s="244"/>
      <c r="J176" s="245">
        <f>ROUND(I176*H176,2)</f>
        <v>0</v>
      </c>
      <c r="K176" s="241" t="s">
        <v>1</v>
      </c>
      <c r="L176" s="39"/>
      <c r="M176" s="246" t="s">
        <v>1</v>
      </c>
      <c r="N176" s="247" t="s">
        <v>40</v>
      </c>
      <c r="O176" s="71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6" t="s">
        <v>181</v>
      </c>
      <c r="AT176" s="196" t="s">
        <v>377</v>
      </c>
      <c r="AU176" s="196" t="s">
        <v>82</v>
      </c>
      <c r="AY176" s="17" t="s">
        <v>175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7" t="s">
        <v>82</v>
      </c>
      <c r="BK176" s="197">
        <f>ROUND(I176*H176,2)</f>
        <v>0</v>
      </c>
      <c r="BL176" s="17" t="s">
        <v>181</v>
      </c>
      <c r="BM176" s="196" t="s">
        <v>336</v>
      </c>
    </row>
    <row r="177" spans="1:65" s="2" customFormat="1" ht="33" customHeight="1">
      <c r="A177" s="34"/>
      <c r="B177" s="35"/>
      <c r="C177" s="239" t="s">
        <v>75</v>
      </c>
      <c r="D177" s="239" t="s">
        <v>377</v>
      </c>
      <c r="E177" s="240" t="s">
        <v>396</v>
      </c>
      <c r="F177" s="241" t="s">
        <v>397</v>
      </c>
      <c r="G177" s="242" t="s">
        <v>179</v>
      </c>
      <c r="H177" s="243">
        <v>52</v>
      </c>
      <c r="I177" s="244"/>
      <c r="J177" s="245">
        <f>ROUND(I177*H177,2)</f>
        <v>0</v>
      </c>
      <c r="K177" s="241" t="s">
        <v>1</v>
      </c>
      <c r="L177" s="39"/>
      <c r="M177" s="246" t="s">
        <v>1</v>
      </c>
      <c r="N177" s="247" t="s">
        <v>40</v>
      </c>
      <c r="O177" s="71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6" t="s">
        <v>181</v>
      </c>
      <c r="AT177" s="196" t="s">
        <v>377</v>
      </c>
      <c r="AU177" s="196" t="s">
        <v>82</v>
      </c>
      <c r="AY177" s="17" t="s">
        <v>175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7" t="s">
        <v>82</v>
      </c>
      <c r="BK177" s="197">
        <f>ROUND(I177*H177,2)</f>
        <v>0</v>
      </c>
      <c r="BL177" s="17" t="s">
        <v>181</v>
      </c>
      <c r="BM177" s="196" t="s">
        <v>342</v>
      </c>
    </row>
    <row r="178" spans="1:65" s="2" customFormat="1" ht="33" customHeight="1">
      <c r="A178" s="34"/>
      <c r="B178" s="35"/>
      <c r="C178" s="239" t="s">
        <v>75</v>
      </c>
      <c r="D178" s="239" t="s">
        <v>377</v>
      </c>
      <c r="E178" s="240" t="s">
        <v>420</v>
      </c>
      <c r="F178" s="241" t="s">
        <v>421</v>
      </c>
      <c r="G178" s="242" t="s">
        <v>179</v>
      </c>
      <c r="H178" s="243">
        <v>52</v>
      </c>
      <c r="I178" s="244"/>
      <c r="J178" s="245">
        <f>ROUND(I178*H178,2)</f>
        <v>0</v>
      </c>
      <c r="K178" s="241" t="s">
        <v>1</v>
      </c>
      <c r="L178" s="39"/>
      <c r="M178" s="246" t="s">
        <v>1</v>
      </c>
      <c r="N178" s="247" t="s">
        <v>40</v>
      </c>
      <c r="O178" s="71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6" t="s">
        <v>181</v>
      </c>
      <c r="AT178" s="196" t="s">
        <v>377</v>
      </c>
      <c r="AU178" s="196" t="s">
        <v>82</v>
      </c>
      <c r="AY178" s="17" t="s">
        <v>175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7" t="s">
        <v>82</v>
      </c>
      <c r="BK178" s="197">
        <f>ROUND(I178*H178,2)</f>
        <v>0</v>
      </c>
      <c r="BL178" s="17" t="s">
        <v>181</v>
      </c>
      <c r="BM178" s="196" t="s">
        <v>348</v>
      </c>
    </row>
    <row r="179" spans="1:65" s="2" customFormat="1" ht="24.2" customHeight="1">
      <c r="A179" s="34"/>
      <c r="B179" s="35"/>
      <c r="C179" s="239" t="s">
        <v>75</v>
      </c>
      <c r="D179" s="239" t="s">
        <v>377</v>
      </c>
      <c r="E179" s="240" t="s">
        <v>405</v>
      </c>
      <c r="F179" s="241" t="s">
        <v>406</v>
      </c>
      <c r="G179" s="242" t="s">
        <v>402</v>
      </c>
      <c r="H179" s="243">
        <v>1.0399999999999999E-3</v>
      </c>
      <c r="I179" s="244"/>
      <c r="J179" s="245">
        <f>ROUND(I179*H179,2)</f>
        <v>0</v>
      </c>
      <c r="K179" s="241" t="s">
        <v>1</v>
      </c>
      <c r="L179" s="39"/>
      <c r="M179" s="246" t="s">
        <v>1</v>
      </c>
      <c r="N179" s="247" t="s">
        <v>40</v>
      </c>
      <c r="O179" s="71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6" t="s">
        <v>181</v>
      </c>
      <c r="AT179" s="196" t="s">
        <v>377</v>
      </c>
      <c r="AU179" s="196" t="s">
        <v>82</v>
      </c>
      <c r="AY179" s="17" t="s">
        <v>175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7" t="s">
        <v>82</v>
      </c>
      <c r="BK179" s="197">
        <f>ROUND(I179*H179,2)</f>
        <v>0</v>
      </c>
      <c r="BL179" s="17" t="s">
        <v>181</v>
      </c>
      <c r="BM179" s="196" t="s">
        <v>352</v>
      </c>
    </row>
    <row r="180" spans="1:65" s="13" customFormat="1" ht="11.25">
      <c r="B180" s="213"/>
      <c r="C180" s="214"/>
      <c r="D180" s="200" t="s">
        <v>182</v>
      </c>
      <c r="E180" s="215" t="s">
        <v>1</v>
      </c>
      <c r="F180" s="216" t="s">
        <v>403</v>
      </c>
      <c r="G180" s="214"/>
      <c r="H180" s="215" t="s">
        <v>1</v>
      </c>
      <c r="I180" s="217"/>
      <c r="J180" s="214"/>
      <c r="K180" s="214"/>
      <c r="L180" s="218"/>
      <c r="M180" s="219"/>
      <c r="N180" s="220"/>
      <c r="O180" s="220"/>
      <c r="P180" s="220"/>
      <c r="Q180" s="220"/>
      <c r="R180" s="220"/>
      <c r="S180" s="220"/>
      <c r="T180" s="221"/>
      <c r="AT180" s="222" t="s">
        <v>182</v>
      </c>
      <c r="AU180" s="222" t="s">
        <v>82</v>
      </c>
      <c r="AV180" s="13" t="s">
        <v>82</v>
      </c>
      <c r="AW180" s="13" t="s">
        <v>31</v>
      </c>
      <c r="AX180" s="13" t="s">
        <v>75</v>
      </c>
      <c r="AY180" s="222" t="s">
        <v>175</v>
      </c>
    </row>
    <row r="181" spans="1:65" s="12" customFormat="1" ht="11.25">
      <c r="B181" s="198"/>
      <c r="C181" s="199"/>
      <c r="D181" s="200" t="s">
        <v>182</v>
      </c>
      <c r="E181" s="201" t="s">
        <v>1</v>
      </c>
      <c r="F181" s="202" t="s">
        <v>596</v>
      </c>
      <c r="G181" s="199"/>
      <c r="H181" s="203">
        <v>1.0399999999999999E-3</v>
      </c>
      <c r="I181" s="204"/>
      <c r="J181" s="199"/>
      <c r="K181" s="199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182</v>
      </c>
      <c r="AU181" s="209" t="s">
        <v>82</v>
      </c>
      <c r="AV181" s="12" t="s">
        <v>84</v>
      </c>
      <c r="AW181" s="12" t="s">
        <v>31</v>
      </c>
      <c r="AX181" s="12" t="s">
        <v>75</v>
      </c>
      <c r="AY181" s="209" t="s">
        <v>175</v>
      </c>
    </row>
    <row r="182" spans="1:65" s="14" customFormat="1" ht="11.25">
      <c r="B182" s="223"/>
      <c r="C182" s="224"/>
      <c r="D182" s="200" t="s">
        <v>182</v>
      </c>
      <c r="E182" s="225" t="s">
        <v>1</v>
      </c>
      <c r="F182" s="226" t="s">
        <v>253</v>
      </c>
      <c r="G182" s="224"/>
      <c r="H182" s="227">
        <v>1.0399999999999999E-3</v>
      </c>
      <c r="I182" s="228"/>
      <c r="J182" s="224"/>
      <c r="K182" s="224"/>
      <c r="L182" s="229"/>
      <c r="M182" s="230"/>
      <c r="N182" s="231"/>
      <c r="O182" s="231"/>
      <c r="P182" s="231"/>
      <c r="Q182" s="231"/>
      <c r="R182" s="231"/>
      <c r="S182" s="231"/>
      <c r="T182" s="232"/>
      <c r="AT182" s="233" t="s">
        <v>182</v>
      </c>
      <c r="AU182" s="233" t="s">
        <v>82</v>
      </c>
      <c r="AV182" s="14" t="s">
        <v>181</v>
      </c>
      <c r="AW182" s="14" t="s">
        <v>31</v>
      </c>
      <c r="AX182" s="14" t="s">
        <v>82</v>
      </c>
      <c r="AY182" s="233" t="s">
        <v>175</v>
      </c>
    </row>
    <row r="183" spans="1:65" s="2" customFormat="1" ht="24.2" customHeight="1">
      <c r="A183" s="34"/>
      <c r="B183" s="35"/>
      <c r="C183" s="239" t="s">
        <v>75</v>
      </c>
      <c r="D183" s="239" t="s">
        <v>377</v>
      </c>
      <c r="E183" s="240" t="s">
        <v>405</v>
      </c>
      <c r="F183" s="241" t="s">
        <v>406</v>
      </c>
      <c r="G183" s="242" t="s">
        <v>402</v>
      </c>
      <c r="H183" s="243">
        <v>5.1999999999999998E-3</v>
      </c>
      <c r="I183" s="244"/>
      <c r="J183" s="245">
        <f>ROUND(I183*H183,2)</f>
        <v>0</v>
      </c>
      <c r="K183" s="241" t="s">
        <v>1</v>
      </c>
      <c r="L183" s="39"/>
      <c r="M183" s="246" t="s">
        <v>1</v>
      </c>
      <c r="N183" s="247" t="s">
        <v>40</v>
      </c>
      <c r="O183" s="71"/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6" t="s">
        <v>181</v>
      </c>
      <c r="AT183" s="196" t="s">
        <v>377</v>
      </c>
      <c r="AU183" s="196" t="s">
        <v>82</v>
      </c>
      <c r="AY183" s="17" t="s">
        <v>175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7" t="s">
        <v>82</v>
      </c>
      <c r="BK183" s="197">
        <f>ROUND(I183*H183,2)</f>
        <v>0</v>
      </c>
      <c r="BL183" s="17" t="s">
        <v>181</v>
      </c>
      <c r="BM183" s="196" t="s">
        <v>355</v>
      </c>
    </row>
    <row r="184" spans="1:65" s="13" customFormat="1" ht="11.25">
      <c r="B184" s="213"/>
      <c r="C184" s="214"/>
      <c r="D184" s="200" t="s">
        <v>182</v>
      </c>
      <c r="E184" s="215" t="s">
        <v>1</v>
      </c>
      <c r="F184" s="216" t="s">
        <v>403</v>
      </c>
      <c r="G184" s="214"/>
      <c r="H184" s="215" t="s">
        <v>1</v>
      </c>
      <c r="I184" s="217"/>
      <c r="J184" s="214"/>
      <c r="K184" s="214"/>
      <c r="L184" s="218"/>
      <c r="M184" s="219"/>
      <c r="N184" s="220"/>
      <c r="O184" s="220"/>
      <c r="P184" s="220"/>
      <c r="Q184" s="220"/>
      <c r="R184" s="220"/>
      <c r="S184" s="220"/>
      <c r="T184" s="221"/>
      <c r="AT184" s="222" t="s">
        <v>182</v>
      </c>
      <c r="AU184" s="222" t="s">
        <v>82</v>
      </c>
      <c r="AV184" s="13" t="s">
        <v>82</v>
      </c>
      <c r="AW184" s="13" t="s">
        <v>31</v>
      </c>
      <c r="AX184" s="13" t="s">
        <v>75</v>
      </c>
      <c r="AY184" s="222" t="s">
        <v>175</v>
      </c>
    </row>
    <row r="185" spans="1:65" s="12" customFormat="1" ht="11.25">
      <c r="B185" s="198"/>
      <c r="C185" s="199"/>
      <c r="D185" s="200" t="s">
        <v>182</v>
      </c>
      <c r="E185" s="201" t="s">
        <v>1</v>
      </c>
      <c r="F185" s="202" t="s">
        <v>597</v>
      </c>
      <c r="G185" s="199"/>
      <c r="H185" s="203">
        <v>5.1999999999999998E-3</v>
      </c>
      <c r="I185" s="204"/>
      <c r="J185" s="199"/>
      <c r="K185" s="199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182</v>
      </c>
      <c r="AU185" s="209" t="s">
        <v>82</v>
      </c>
      <c r="AV185" s="12" t="s">
        <v>84</v>
      </c>
      <c r="AW185" s="12" t="s">
        <v>31</v>
      </c>
      <c r="AX185" s="12" t="s">
        <v>75</v>
      </c>
      <c r="AY185" s="209" t="s">
        <v>175</v>
      </c>
    </row>
    <row r="186" spans="1:65" s="14" customFormat="1" ht="11.25">
      <c r="B186" s="223"/>
      <c r="C186" s="224"/>
      <c r="D186" s="200" t="s">
        <v>182</v>
      </c>
      <c r="E186" s="225" t="s">
        <v>1</v>
      </c>
      <c r="F186" s="226" t="s">
        <v>253</v>
      </c>
      <c r="G186" s="224"/>
      <c r="H186" s="227">
        <v>5.1999999999999998E-3</v>
      </c>
      <c r="I186" s="228"/>
      <c r="J186" s="224"/>
      <c r="K186" s="224"/>
      <c r="L186" s="229"/>
      <c r="M186" s="230"/>
      <c r="N186" s="231"/>
      <c r="O186" s="231"/>
      <c r="P186" s="231"/>
      <c r="Q186" s="231"/>
      <c r="R186" s="231"/>
      <c r="S186" s="231"/>
      <c r="T186" s="232"/>
      <c r="AT186" s="233" t="s">
        <v>182</v>
      </c>
      <c r="AU186" s="233" t="s">
        <v>82</v>
      </c>
      <c r="AV186" s="14" t="s">
        <v>181</v>
      </c>
      <c r="AW186" s="14" t="s">
        <v>31</v>
      </c>
      <c r="AX186" s="14" t="s">
        <v>82</v>
      </c>
      <c r="AY186" s="233" t="s">
        <v>175</v>
      </c>
    </row>
    <row r="187" spans="1:65" s="2" customFormat="1" ht="33" customHeight="1">
      <c r="A187" s="34"/>
      <c r="B187" s="35"/>
      <c r="C187" s="239" t="s">
        <v>75</v>
      </c>
      <c r="D187" s="239" t="s">
        <v>377</v>
      </c>
      <c r="E187" s="240" t="s">
        <v>408</v>
      </c>
      <c r="F187" s="241" t="s">
        <v>409</v>
      </c>
      <c r="G187" s="242" t="s">
        <v>179</v>
      </c>
      <c r="H187" s="243">
        <v>52</v>
      </c>
      <c r="I187" s="244"/>
      <c r="J187" s="245">
        <f>ROUND(I187*H187,2)</f>
        <v>0</v>
      </c>
      <c r="K187" s="241" t="s">
        <v>1</v>
      </c>
      <c r="L187" s="39"/>
      <c r="M187" s="246" t="s">
        <v>1</v>
      </c>
      <c r="N187" s="247" t="s">
        <v>40</v>
      </c>
      <c r="O187" s="71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6" t="s">
        <v>181</v>
      </c>
      <c r="AT187" s="196" t="s">
        <v>377</v>
      </c>
      <c r="AU187" s="196" t="s">
        <v>82</v>
      </c>
      <c r="AY187" s="17" t="s">
        <v>175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7" t="s">
        <v>82</v>
      </c>
      <c r="BK187" s="197">
        <f>ROUND(I187*H187,2)</f>
        <v>0</v>
      </c>
      <c r="BL187" s="17" t="s">
        <v>181</v>
      </c>
      <c r="BM187" s="196" t="s">
        <v>359</v>
      </c>
    </row>
    <row r="188" spans="1:65" s="2" customFormat="1" ht="16.5" customHeight="1">
      <c r="A188" s="34"/>
      <c r="B188" s="35"/>
      <c r="C188" s="239" t="s">
        <v>75</v>
      </c>
      <c r="D188" s="239" t="s">
        <v>377</v>
      </c>
      <c r="E188" s="240" t="s">
        <v>412</v>
      </c>
      <c r="F188" s="241" t="s">
        <v>413</v>
      </c>
      <c r="G188" s="242" t="s">
        <v>179</v>
      </c>
      <c r="H188" s="243">
        <v>52</v>
      </c>
      <c r="I188" s="244"/>
      <c r="J188" s="245">
        <f>ROUND(I188*H188,2)</f>
        <v>0</v>
      </c>
      <c r="K188" s="241" t="s">
        <v>1</v>
      </c>
      <c r="L188" s="39"/>
      <c r="M188" s="246" t="s">
        <v>1</v>
      </c>
      <c r="N188" s="247" t="s">
        <v>40</v>
      </c>
      <c r="O188" s="71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6" t="s">
        <v>181</v>
      </c>
      <c r="AT188" s="196" t="s">
        <v>377</v>
      </c>
      <c r="AU188" s="196" t="s">
        <v>82</v>
      </c>
      <c r="AY188" s="17" t="s">
        <v>175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7" t="s">
        <v>82</v>
      </c>
      <c r="BK188" s="197">
        <f>ROUND(I188*H188,2)</f>
        <v>0</v>
      </c>
      <c r="BL188" s="17" t="s">
        <v>181</v>
      </c>
      <c r="BM188" s="196" t="s">
        <v>363</v>
      </c>
    </row>
    <row r="189" spans="1:65" s="2" customFormat="1" ht="24.2" customHeight="1">
      <c r="A189" s="34"/>
      <c r="B189" s="35"/>
      <c r="C189" s="239" t="s">
        <v>75</v>
      </c>
      <c r="D189" s="239" t="s">
        <v>377</v>
      </c>
      <c r="E189" s="240" t="s">
        <v>424</v>
      </c>
      <c r="F189" s="241" t="s">
        <v>425</v>
      </c>
      <c r="G189" s="242" t="s">
        <v>179</v>
      </c>
      <c r="H189" s="243">
        <v>3</v>
      </c>
      <c r="I189" s="244"/>
      <c r="J189" s="245">
        <f>ROUND(I189*H189,2)</f>
        <v>0</v>
      </c>
      <c r="K189" s="241" t="s">
        <v>1</v>
      </c>
      <c r="L189" s="39"/>
      <c r="M189" s="246" t="s">
        <v>1</v>
      </c>
      <c r="N189" s="247" t="s">
        <v>40</v>
      </c>
      <c r="O189" s="71"/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6" t="s">
        <v>181</v>
      </c>
      <c r="AT189" s="196" t="s">
        <v>377</v>
      </c>
      <c r="AU189" s="196" t="s">
        <v>82</v>
      </c>
      <c r="AY189" s="17" t="s">
        <v>175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7" t="s">
        <v>82</v>
      </c>
      <c r="BK189" s="197">
        <f>ROUND(I189*H189,2)</f>
        <v>0</v>
      </c>
      <c r="BL189" s="17" t="s">
        <v>181</v>
      </c>
      <c r="BM189" s="196" t="s">
        <v>369</v>
      </c>
    </row>
    <row r="190" spans="1:65" s="2" customFormat="1" ht="33" customHeight="1">
      <c r="A190" s="34"/>
      <c r="B190" s="35"/>
      <c r="C190" s="239" t="s">
        <v>75</v>
      </c>
      <c r="D190" s="239" t="s">
        <v>377</v>
      </c>
      <c r="E190" s="240" t="s">
        <v>426</v>
      </c>
      <c r="F190" s="241" t="s">
        <v>427</v>
      </c>
      <c r="G190" s="242" t="s">
        <v>428</v>
      </c>
      <c r="H190" s="243">
        <v>0.03</v>
      </c>
      <c r="I190" s="244"/>
      <c r="J190" s="245">
        <f>ROUND(I190*H190,2)</f>
        <v>0</v>
      </c>
      <c r="K190" s="241" t="s">
        <v>1</v>
      </c>
      <c r="L190" s="39"/>
      <c r="M190" s="246" t="s">
        <v>1</v>
      </c>
      <c r="N190" s="247" t="s">
        <v>40</v>
      </c>
      <c r="O190" s="71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6" t="s">
        <v>181</v>
      </c>
      <c r="AT190" s="196" t="s">
        <v>377</v>
      </c>
      <c r="AU190" s="196" t="s">
        <v>82</v>
      </c>
      <c r="AY190" s="17" t="s">
        <v>175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7" t="s">
        <v>82</v>
      </c>
      <c r="BK190" s="197">
        <f>ROUND(I190*H190,2)</f>
        <v>0</v>
      </c>
      <c r="BL190" s="17" t="s">
        <v>181</v>
      </c>
      <c r="BM190" s="196" t="s">
        <v>374</v>
      </c>
    </row>
    <row r="191" spans="1:65" s="13" customFormat="1" ht="11.25">
      <c r="B191" s="213"/>
      <c r="C191" s="214"/>
      <c r="D191" s="200" t="s">
        <v>182</v>
      </c>
      <c r="E191" s="215" t="s">
        <v>1</v>
      </c>
      <c r="F191" s="216" t="s">
        <v>429</v>
      </c>
      <c r="G191" s="214"/>
      <c r="H191" s="215" t="s">
        <v>1</v>
      </c>
      <c r="I191" s="217"/>
      <c r="J191" s="214"/>
      <c r="K191" s="214"/>
      <c r="L191" s="218"/>
      <c r="M191" s="219"/>
      <c r="N191" s="220"/>
      <c r="O191" s="220"/>
      <c r="P191" s="220"/>
      <c r="Q191" s="220"/>
      <c r="R191" s="220"/>
      <c r="S191" s="220"/>
      <c r="T191" s="221"/>
      <c r="AT191" s="222" t="s">
        <v>182</v>
      </c>
      <c r="AU191" s="222" t="s">
        <v>82</v>
      </c>
      <c r="AV191" s="13" t="s">
        <v>82</v>
      </c>
      <c r="AW191" s="13" t="s">
        <v>31</v>
      </c>
      <c r="AX191" s="13" t="s">
        <v>75</v>
      </c>
      <c r="AY191" s="222" t="s">
        <v>175</v>
      </c>
    </row>
    <row r="192" spans="1:65" s="12" customFormat="1" ht="11.25">
      <c r="B192" s="198"/>
      <c r="C192" s="199"/>
      <c r="D192" s="200" t="s">
        <v>182</v>
      </c>
      <c r="E192" s="201" t="s">
        <v>1</v>
      </c>
      <c r="F192" s="202" t="s">
        <v>598</v>
      </c>
      <c r="G192" s="199"/>
      <c r="H192" s="203">
        <v>0.03</v>
      </c>
      <c r="I192" s="204"/>
      <c r="J192" s="199"/>
      <c r="K192" s="199"/>
      <c r="L192" s="205"/>
      <c r="M192" s="206"/>
      <c r="N192" s="207"/>
      <c r="O192" s="207"/>
      <c r="P192" s="207"/>
      <c r="Q192" s="207"/>
      <c r="R192" s="207"/>
      <c r="S192" s="207"/>
      <c r="T192" s="208"/>
      <c r="AT192" s="209" t="s">
        <v>182</v>
      </c>
      <c r="AU192" s="209" t="s">
        <v>82</v>
      </c>
      <c r="AV192" s="12" t="s">
        <v>84</v>
      </c>
      <c r="AW192" s="12" t="s">
        <v>31</v>
      </c>
      <c r="AX192" s="12" t="s">
        <v>75</v>
      </c>
      <c r="AY192" s="209" t="s">
        <v>175</v>
      </c>
    </row>
    <row r="193" spans="1:65" s="14" customFormat="1" ht="11.25">
      <c r="B193" s="223"/>
      <c r="C193" s="224"/>
      <c r="D193" s="200" t="s">
        <v>182</v>
      </c>
      <c r="E193" s="225" t="s">
        <v>1</v>
      </c>
      <c r="F193" s="226" t="s">
        <v>253</v>
      </c>
      <c r="G193" s="224"/>
      <c r="H193" s="227">
        <v>0.03</v>
      </c>
      <c r="I193" s="228"/>
      <c r="J193" s="224"/>
      <c r="K193" s="224"/>
      <c r="L193" s="229"/>
      <c r="M193" s="230"/>
      <c r="N193" s="231"/>
      <c r="O193" s="231"/>
      <c r="P193" s="231"/>
      <c r="Q193" s="231"/>
      <c r="R193" s="231"/>
      <c r="S193" s="231"/>
      <c r="T193" s="232"/>
      <c r="AT193" s="233" t="s">
        <v>182</v>
      </c>
      <c r="AU193" s="233" t="s">
        <v>82</v>
      </c>
      <c r="AV193" s="14" t="s">
        <v>181</v>
      </c>
      <c r="AW193" s="14" t="s">
        <v>31</v>
      </c>
      <c r="AX193" s="14" t="s">
        <v>82</v>
      </c>
      <c r="AY193" s="233" t="s">
        <v>175</v>
      </c>
    </row>
    <row r="194" spans="1:65" s="2" customFormat="1" ht="24.2" customHeight="1">
      <c r="A194" s="34"/>
      <c r="B194" s="35"/>
      <c r="C194" s="239" t="s">
        <v>75</v>
      </c>
      <c r="D194" s="239" t="s">
        <v>377</v>
      </c>
      <c r="E194" s="240" t="s">
        <v>431</v>
      </c>
      <c r="F194" s="241" t="s">
        <v>432</v>
      </c>
      <c r="G194" s="242" t="s">
        <v>283</v>
      </c>
      <c r="H194" s="243">
        <v>3</v>
      </c>
      <c r="I194" s="244"/>
      <c r="J194" s="245">
        <f>ROUND(I194*H194,2)</f>
        <v>0</v>
      </c>
      <c r="K194" s="241" t="s">
        <v>1</v>
      </c>
      <c r="L194" s="39"/>
      <c r="M194" s="246" t="s">
        <v>1</v>
      </c>
      <c r="N194" s="247" t="s">
        <v>40</v>
      </c>
      <c r="O194" s="71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6" t="s">
        <v>181</v>
      </c>
      <c r="AT194" s="196" t="s">
        <v>377</v>
      </c>
      <c r="AU194" s="196" t="s">
        <v>82</v>
      </c>
      <c r="AY194" s="17" t="s">
        <v>175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7" t="s">
        <v>82</v>
      </c>
      <c r="BK194" s="197">
        <f>ROUND(I194*H194,2)</f>
        <v>0</v>
      </c>
      <c r="BL194" s="17" t="s">
        <v>181</v>
      </c>
      <c r="BM194" s="196" t="s">
        <v>437</v>
      </c>
    </row>
    <row r="195" spans="1:65" s="2" customFormat="1" ht="16.5" customHeight="1">
      <c r="A195" s="34"/>
      <c r="B195" s="35"/>
      <c r="C195" s="239" t="s">
        <v>75</v>
      </c>
      <c r="D195" s="239" t="s">
        <v>377</v>
      </c>
      <c r="E195" s="240" t="s">
        <v>414</v>
      </c>
      <c r="F195" s="241" t="s">
        <v>415</v>
      </c>
      <c r="G195" s="242" t="s">
        <v>315</v>
      </c>
      <c r="H195" s="243">
        <v>5.2</v>
      </c>
      <c r="I195" s="244"/>
      <c r="J195" s="245">
        <f>ROUND(I195*H195,2)</f>
        <v>0</v>
      </c>
      <c r="K195" s="241" t="s">
        <v>1</v>
      </c>
      <c r="L195" s="39"/>
      <c r="M195" s="246" t="s">
        <v>1</v>
      </c>
      <c r="N195" s="247" t="s">
        <v>40</v>
      </c>
      <c r="O195" s="71"/>
      <c r="P195" s="194">
        <f>O195*H195</f>
        <v>0</v>
      </c>
      <c r="Q195" s="194">
        <v>0</v>
      </c>
      <c r="R195" s="194">
        <f>Q195*H195</f>
        <v>0</v>
      </c>
      <c r="S195" s="194">
        <v>0</v>
      </c>
      <c r="T195" s="19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6" t="s">
        <v>181</v>
      </c>
      <c r="AT195" s="196" t="s">
        <v>377</v>
      </c>
      <c r="AU195" s="196" t="s">
        <v>82</v>
      </c>
      <c r="AY195" s="17" t="s">
        <v>175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7" t="s">
        <v>82</v>
      </c>
      <c r="BK195" s="197">
        <f>ROUND(I195*H195,2)</f>
        <v>0</v>
      </c>
      <c r="BL195" s="17" t="s">
        <v>181</v>
      </c>
      <c r="BM195" s="196" t="s">
        <v>440</v>
      </c>
    </row>
    <row r="196" spans="1:65" s="13" customFormat="1" ht="11.25">
      <c r="B196" s="213"/>
      <c r="C196" s="214"/>
      <c r="D196" s="200" t="s">
        <v>182</v>
      </c>
      <c r="E196" s="215" t="s">
        <v>1</v>
      </c>
      <c r="F196" s="216" t="s">
        <v>416</v>
      </c>
      <c r="G196" s="214"/>
      <c r="H196" s="215" t="s">
        <v>1</v>
      </c>
      <c r="I196" s="217"/>
      <c r="J196" s="214"/>
      <c r="K196" s="214"/>
      <c r="L196" s="218"/>
      <c r="M196" s="219"/>
      <c r="N196" s="220"/>
      <c r="O196" s="220"/>
      <c r="P196" s="220"/>
      <c r="Q196" s="220"/>
      <c r="R196" s="220"/>
      <c r="S196" s="220"/>
      <c r="T196" s="221"/>
      <c r="AT196" s="222" t="s">
        <v>182</v>
      </c>
      <c r="AU196" s="222" t="s">
        <v>82</v>
      </c>
      <c r="AV196" s="13" t="s">
        <v>82</v>
      </c>
      <c r="AW196" s="13" t="s">
        <v>31</v>
      </c>
      <c r="AX196" s="13" t="s">
        <v>75</v>
      </c>
      <c r="AY196" s="222" t="s">
        <v>175</v>
      </c>
    </row>
    <row r="197" spans="1:65" s="12" customFormat="1" ht="11.25">
      <c r="B197" s="198"/>
      <c r="C197" s="199"/>
      <c r="D197" s="200" t="s">
        <v>182</v>
      </c>
      <c r="E197" s="201" t="s">
        <v>1</v>
      </c>
      <c r="F197" s="202" t="s">
        <v>599</v>
      </c>
      <c r="G197" s="199"/>
      <c r="H197" s="203">
        <v>5.2</v>
      </c>
      <c r="I197" s="204"/>
      <c r="J197" s="199"/>
      <c r="K197" s="199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182</v>
      </c>
      <c r="AU197" s="209" t="s">
        <v>82</v>
      </c>
      <c r="AV197" s="12" t="s">
        <v>84</v>
      </c>
      <c r="AW197" s="12" t="s">
        <v>31</v>
      </c>
      <c r="AX197" s="12" t="s">
        <v>75</v>
      </c>
      <c r="AY197" s="209" t="s">
        <v>175</v>
      </c>
    </row>
    <row r="198" spans="1:65" s="14" customFormat="1" ht="11.25">
      <c r="B198" s="223"/>
      <c r="C198" s="224"/>
      <c r="D198" s="200" t="s">
        <v>182</v>
      </c>
      <c r="E198" s="225" t="s">
        <v>1</v>
      </c>
      <c r="F198" s="226" t="s">
        <v>253</v>
      </c>
      <c r="G198" s="224"/>
      <c r="H198" s="227">
        <v>5.2</v>
      </c>
      <c r="I198" s="228"/>
      <c r="J198" s="224"/>
      <c r="K198" s="224"/>
      <c r="L198" s="229"/>
      <c r="M198" s="230"/>
      <c r="N198" s="231"/>
      <c r="O198" s="231"/>
      <c r="P198" s="231"/>
      <c r="Q198" s="231"/>
      <c r="R198" s="231"/>
      <c r="S198" s="231"/>
      <c r="T198" s="232"/>
      <c r="AT198" s="233" t="s">
        <v>182</v>
      </c>
      <c r="AU198" s="233" t="s">
        <v>82</v>
      </c>
      <c r="AV198" s="14" t="s">
        <v>181</v>
      </c>
      <c r="AW198" s="14" t="s">
        <v>31</v>
      </c>
      <c r="AX198" s="14" t="s">
        <v>82</v>
      </c>
      <c r="AY198" s="233" t="s">
        <v>175</v>
      </c>
    </row>
    <row r="199" spans="1:65" s="2" customFormat="1" ht="21.75" customHeight="1">
      <c r="A199" s="34"/>
      <c r="B199" s="35"/>
      <c r="C199" s="239" t="s">
        <v>75</v>
      </c>
      <c r="D199" s="239" t="s">
        <v>377</v>
      </c>
      <c r="E199" s="240" t="s">
        <v>418</v>
      </c>
      <c r="F199" s="241" t="s">
        <v>419</v>
      </c>
      <c r="G199" s="242" t="s">
        <v>315</v>
      </c>
      <c r="H199" s="243">
        <v>5.2</v>
      </c>
      <c r="I199" s="244"/>
      <c r="J199" s="245">
        <f>ROUND(I199*H199,2)</f>
        <v>0</v>
      </c>
      <c r="K199" s="241" t="s">
        <v>1</v>
      </c>
      <c r="L199" s="39"/>
      <c r="M199" s="246" t="s">
        <v>1</v>
      </c>
      <c r="N199" s="247" t="s">
        <v>40</v>
      </c>
      <c r="O199" s="71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6" t="s">
        <v>181</v>
      </c>
      <c r="AT199" s="196" t="s">
        <v>377</v>
      </c>
      <c r="AU199" s="196" t="s">
        <v>82</v>
      </c>
      <c r="AY199" s="17" t="s">
        <v>175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7" t="s">
        <v>82</v>
      </c>
      <c r="BK199" s="197">
        <f>ROUND(I199*H199,2)</f>
        <v>0</v>
      </c>
      <c r="BL199" s="17" t="s">
        <v>181</v>
      </c>
      <c r="BM199" s="196" t="s">
        <v>444</v>
      </c>
    </row>
    <row r="200" spans="1:65" s="13" customFormat="1" ht="11.25">
      <c r="B200" s="213"/>
      <c r="C200" s="214"/>
      <c r="D200" s="200" t="s">
        <v>182</v>
      </c>
      <c r="E200" s="215" t="s">
        <v>1</v>
      </c>
      <c r="F200" s="216" t="s">
        <v>416</v>
      </c>
      <c r="G200" s="214"/>
      <c r="H200" s="215" t="s">
        <v>1</v>
      </c>
      <c r="I200" s="217"/>
      <c r="J200" s="214"/>
      <c r="K200" s="214"/>
      <c r="L200" s="218"/>
      <c r="M200" s="219"/>
      <c r="N200" s="220"/>
      <c r="O200" s="220"/>
      <c r="P200" s="220"/>
      <c r="Q200" s="220"/>
      <c r="R200" s="220"/>
      <c r="S200" s="220"/>
      <c r="T200" s="221"/>
      <c r="AT200" s="222" t="s">
        <v>182</v>
      </c>
      <c r="AU200" s="222" t="s">
        <v>82</v>
      </c>
      <c r="AV200" s="13" t="s">
        <v>82</v>
      </c>
      <c r="AW200" s="13" t="s">
        <v>31</v>
      </c>
      <c r="AX200" s="13" t="s">
        <v>75</v>
      </c>
      <c r="AY200" s="222" t="s">
        <v>175</v>
      </c>
    </row>
    <row r="201" spans="1:65" s="12" customFormat="1" ht="11.25">
      <c r="B201" s="198"/>
      <c r="C201" s="199"/>
      <c r="D201" s="200" t="s">
        <v>182</v>
      </c>
      <c r="E201" s="201" t="s">
        <v>1</v>
      </c>
      <c r="F201" s="202" t="s">
        <v>599</v>
      </c>
      <c r="G201" s="199"/>
      <c r="H201" s="203">
        <v>5.2</v>
      </c>
      <c r="I201" s="204"/>
      <c r="J201" s="199"/>
      <c r="K201" s="199"/>
      <c r="L201" s="205"/>
      <c r="M201" s="206"/>
      <c r="N201" s="207"/>
      <c r="O201" s="207"/>
      <c r="P201" s="207"/>
      <c r="Q201" s="207"/>
      <c r="R201" s="207"/>
      <c r="S201" s="207"/>
      <c r="T201" s="208"/>
      <c r="AT201" s="209" t="s">
        <v>182</v>
      </c>
      <c r="AU201" s="209" t="s">
        <v>82</v>
      </c>
      <c r="AV201" s="12" t="s">
        <v>84</v>
      </c>
      <c r="AW201" s="12" t="s">
        <v>31</v>
      </c>
      <c r="AX201" s="12" t="s">
        <v>75</v>
      </c>
      <c r="AY201" s="209" t="s">
        <v>175</v>
      </c>
    </row>
    <row r="202" spans="1:65" s="14" customFormat="1" ht="11.25">
      <c r="B202" s="223"/>
      <c r="C202" s="224"/>
      <c r="D202" s="200" t="s">
        <v>182</v>
      </c>
      <c r="E202" s="225" t="s">
        <v>1</v>
      </c>
      <c r="F202" s="226" t="s">
        <v>253</v>
      </c>
      <c r="G202" s="224"/>
      <c r="H202" s="227">
        <v>5.2</v>
      </c>
      <c r="I202" s="228"/>
      <c r="J202" s="224"/>
      <c r="K202" s="224"/>
      <c r="L202" s="229"/>
      <c r="M202" s="230"/>
      <c r="N202" s="231"/>
      <c r="O202" s="231"/>
      <c r="P202" s="231"/>
      <c r="Q202" s="231"/>
      <c r="R202" s="231"/>
      <c r="S202" s="231"/>
      <c r="T202" s="232"/>
      <c r="AT202" s="233" t="s">
        <v>182</v>
      </c>
      <c r="AU202" s="233" t="s">
        <v>82</v>
      </c>
      <c r="AV202" s="14" t="s">
        <v>181</v>
      </c>
      <c r="AW202" s="14" t="s">
        <v>31</v>
      </c>
      <c r="AX202" s="14" t="s">
        <v>82</v>
      </c>
      <c r="AY202" s="233" t="s">
        <v>175</v>
      </c>
    </row>
    <row r="203" spans="1:65" s="11" customFormat="1" ht="25.9" customHeight="1">
      <c r="B203" s="170"/>
      <c r="C203" s="171"/>
      <c r="D203" s="172" t="s">
        <v>74</v>
      </c>
      <c r="E203" s="173" t="s">
        <v>324</v>
      </c>
      <c r="F203" s="173" t="s">
        <v>600</v>
      </c>
      <c r="G203" s="171"/>
      <c r="H203" s="171"/>
      <c r="I203" s="174"/>
      <c r="J203" s="175">
        <f>BK203</f>
        <v>0</v>
      </c>
      <c r="K203" s="171"/>
      <c r="L203" s="176"/>
      <c r="M203" s="177"/>
      <c r="N203" s="178"/>
      <c r="O203" s="178"/>
      <c r="P203" s="179">
        <f>SUM(P204:P220)</f>
        <v>0</v>
      </c>
      <c r="Q203" s="178"/>
      <c r="R203" s="179">
        <f>SUM(R204:R220)</f>
        <v>0</v>
      </c>
      <c r="S203" s="178"/>
      <c r="T203" s="180">
        <f>SUM(T204:T220)</f>
        <v>0</v>
      </c>
      <c r="AR203" s="181" t="s">
        <v>82</v>
      </c>
      <c r="AT203" s="182" t="s">
        <v>74</v>
      </c>
      <c r="AU203" s="182" t="s">
        <v>75</v>
      </c>
      <c r="AY203" s="181" t="s">
        <v>175</v>
      </c>
      <c r="BK203" s="183">
        <f>SUM(BK204:BK220)</f>
        <v>0</v>
      </c>
    </row>
    <row r="204" spans="1:65" s="2" customFormat="1" ht="16.5" customHeight="1">
      <c r="A204" s="34"/>
      <c r="B204" s="35"/>
      <c r="C204" s="239" t="s">
        <v>75</v>
      </c>
      <c r="D204" s="239" t="s">
        <v>377</v>
      </c>
      <c r="E204" s="240" t="s">
        <v>435</v>
      </c>
      <c r="F204" s="241" t="s">
        <v>436</v>
      </c>
      <c r="G204" s="242" t="s">
        <v>179</v>
      </c>
      <c r="H204" s="243">
        <v>631</v>
      </c>
      <c r="I204" s="244"/>
      <c r="J204" s="245">
        <f>ROUND(I204*H204,2)</f>
        <v>0</v>
      </c>
      <c r="K204" s="241" t="s">
        <v>1</v>
      </c>
      <c r="L204" s="39"/>
      <c r="M204" s="246" t="s">
        <v>1</v>
      </c>
      <c r="N204" s="247" t="s">
        <v>40</v>
      </c>
      <c r="O204" s="71"/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6" t="s">
        <v>181</v>
      </c>
      <c r="AT204" s="196" t="s">
        <v>377</v>
      </c>
      <c r="AU204" s="196" t="s">
        <v>82</v>
      </c>
      <c r="AY204" s="17" t="s">
        <v>175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7" t="s">
        <v>82</v>
      </c>
      <c r="BK204" s="197">
        <f>ROUND(I204*H204,2)</f>
        <v>0</v>
      </c>
      <c r="BL204" s="17" t="s">
        <v>181</v>
      </c>
      <c r="BM204" s="196" t="s">
        <v>445</v>
      </c>
    </row>
    <row r="205" spans="1:65" s="2" customFormat="1" ht="33" customHeight="1">
      <c r="A205" s="34"/>
      <c r="B205" s="35"/>
      <c r="C205" s="239" t="s">
        <v>75</v>
      </c>
      <c r="D205" s="239" t="s">
        <v>377</v>
      </c>
      <c r="E205" s="240" t="s">
        <v>438</v>
      </c>
      <c r="F205" s="241" t="s">
        <v>439</v>
      </c>
      <c r="G205" s="242" t="s">
        <v>179</v>
      </c>
      <c r="H205" s="243">
        <v>631</v>
      </c>
      <c r="I205" s="244"/>
      <c r="J205" s="245">
        <f>ROUND(I205*H205,2)</f>
        <v>0</v>
      </c>
      <c r="K205" s="241" t="s">
        <v>1</v>
      </c>
      <c r="L205" s="39"/>
      <c r="M205" s="246" t="s">
        <v>1</v>
      </c>
      <c r="N205" s="247" t="s">
        <v>40</v>
      </c>
      <c r="O205" s="71"/>
      <c r="P205" s="194">
        <f>O205*H205</f>
        <v>0</v>
      </c>
      <c r="Q205" s="194">
        <v>0</v>
      </c>
      <c r="R205" s="194">
        <f>Q205*H205</f>
        <v>0</v>
      </c>
      <c r="S205" s="194">
        <v>0</v>
      </c>
      <c r="T205" s="19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6" t="s">
        <v>181</v>
      </c>
      <c r="AT205" s="196" t="s">
        <v>377</v>
      </c>
      <c r="AU205" s="196" t="s">
        <v>82</v>
      </c>
      <c r="AY205" s="17" t="s">
        <v>175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7" t="s">
        <v>82</v>
      </c>
      <c r="BK205" s="197">
        <f>ROUND(I205*H205,2)</f>
        <v>0</v>
      </c>
      <c r="BL205" s="17" t="s">
        <v>181</v>
      </c>
      <c r="BM205" s="196" t="s">
        <v>450</v>
      </c>
    </row>
    <row r="206" spans="1:65" s="2" customFormat="1" ht="33" customHeight="1">
      <c r="A206" s="34"/>
      <c r="B206" s="35"/>
      <c r="C206" s="239" t="s">
        <v>75</v>
      </c>
      <c r="D206" s="239" t="s">
        <v>377</v>
      </c>
      <c r="E206" s="240" t="s">
        <v>442</v>
      </c>
      <c r="F206" s="241" t="s">
        <v>443</v>
      </c>
      <c r="G206" s="242" t="s">
        <v>179</v>
      </c>
      <c r="H206" s="243">
        <v>631</v>
      </c>
      <c r="I206" s="244"/>
      <c r="J206" s="245">
        <f>ROUND(I206*H206,2)</f>
        <v>0</v>
      </c>
      <c r="K206" s="241" t="s">
        <v>1</v>
      </c>
      <c r="L206" s="39"/>
      <c r="M206" s="246" t="s">
        <v>1</v>
      </c>
      <c r="N206" s="247" t="s">
        <v>40</v>
      </c>
      <c r="O206" s="71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6" t="s">
        <v>181</v>
      </c>
      <c r="AT206" s="196" t="s">
        <v>377</v>
      </c>
      <c r="AU206" s="196" t="s">
        <v>82</v>
      </c>
      <c r="AY206" s="17" t="s">
        <v>175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7" t="s">
        <v>82</v>
      </c>
      <c r="BK206" s="197">
        <f>ROUND(I206*H206,2)</f>
        <v>0</v>
      </c>
      <c r="BL206" s="17" t="s">
        <v>181</v>
      </c>
      <c r="BM206" s="196" t="s">
        <v>453</v>
      </c>
    </row>
    <row r="207" spans="1:65" s="2" customFormat="1" ht="24.2" customHeight="1">
      <c r="A207" s="34"/>
      <c r="B207" s="35"/>
      <c r="C207" s="239" t="s">
        <v>75</v>
      </c>
      <c r="D207" s="239" t="s">
        <v>377</v>
      </c>
      <c r="E207" s="240" t="s">
        <v>405</v>
      </c>
      <c r="F207" s="241" t="s">
        <v>406</v>
      </c>
      <c r="G207" s="242" t="s">
        <v>402</v>
      </c>
      <c r="H207" s="243">
        <v>1.2619999999999999E-2</v>
      </c>
      <c r="I207" s="244"/>
      <c r="J207" s="245">
        <f>ROUND(I207*H207,2)</f>
        <v>0</v>
      </c>
      <c r="K207" s="241" t="s">
        <v>1</v>
      </c>
      <c r="L207" s="39"/>
      <c r="M207" s="246" t="s">
        <v>1</v>
      </c>
      <c r="N207" s="247" t="s">
        <v>40</v>
      </c>
      <c r="O207" s="71"/>
      <c r="P207" s="194">
        <f>O207*H207</f>
        <v>0</v>
      </c>
      <c r="Q207" s="194">
        <v>0</v>
      </c>
      <c r="R207" s="194">
        <f>Q207*H207</f>
        <v>0</v>
      </c>
      <c r="S207" s="194">
        <v>0</v>
      </c>
      <c r="T207" s="195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6" t="s">
        <v>181</v>
      </c>
      <c r="AT207" s="196" t="s">
        <v>377</v>
      </c>
      <c r="AU207" s="196" t="s">
        <v>82</v>
      </c>
      <c r="AY207" s="17" t="s">
        <v>175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7" t="s">
        <v>82</v>
      </c>
      <c r="BK207" s="197">
        <f>ROUND(I207*H207,2)</f>
        <v>0</v>
      </c>
      <c r="BL207" s="17" t="s">
        <v>181</v>
      </c>
      <c r="BM207" s="196" t="s">
        <v>455</v>
      </c>
    </row>
    <row r="208" spans="1:65" s="13" customFormat="1" ht="11.25">
      <c r="B208" s="213"/>
      <c r="C208" s="214"/>
      <c r="D208" s="200" t="s">
        <v>182</v>
      </c>
      <c r="E208" s="215" t="s">
        <v>1</v>
      </c>
      <c r="F208" s="216" t="s">
        <v>403</v>
      </c>
      <c r="G208" s="214"/>
      <c r="H208" s="215" t="s">
        <v>1</v>
      </c>
      <c r="I208" s="217"/>
      <c r="J208" s="214"/>
      <c r="K208" s="214"/>
      <c r="L208" s="218"/>
      <c r="M208" s="219"/>
      <c r="N208" s="220"/>
      <c r="O208" s="220"/>
      <c r="P208" s="220"/>
      <c r="Q208" s="220"/>
      <c r="R208" s="220"/>
      <c r="S208" s="220"/>
      <c r="T208" s="221"/>
      <c r="AT208" s="222" t="s">
        <v>182</v>
      </c>
      <c r="AU208" s="222" t="s">
        <v>82</v>
      </c>
      <c r="AV208" s="13" t="s">
        <v>82</v>
      </c>
      <c r="AW208" s="13" t="s">
        <v>31</v>
      </c>
      <c r="AX208" s="13" t="s">
        <v>75</v>
      </c>
      <c r="AY208" s="222" t="s">
        <v>175</v>
      </c>
    </row>
    <row r="209" spans="1:65" s="12" customFormat="1" ht="11.25">
      <c r="B209" s="198"/>
      <c r="C209" s="199"/>
      <c r="D209" s="200" t="s">
        <v>182</v>
      </c>
      <c r="E209" s="201" t="s">
        <v>1</v>
      </c>
      <c r="F209" s="202" t="s">
        <v>601</v>
      </c>
      <c r="G209" s="199"/>
      <c r="H209" s="203">
        <v>1.2619999999999999E-2</v>
      </c>
      <c r="I209" s="204"/>
      <c r="J209" s="199"/>
      <c r="K209" s="199"/>
      <c r="L209" s="205"/>
      <c r="M209" s="206"/>
      <c r="N209" s="207"/>
      <c r="O209" s="207"/>
      <c r="P209" s="207"/>
      <c r="Q209" s="207"/>
      <c r="R209" s="207"/>
      <c r="S209" s="207"/>
      <c r="T209" s="208"/>
      <c r="AT209" s="209" t="s">
        <v>182</v>
      </c>
      <c r="AU209" s="209" t="s">
        <v>82</v>
      </c>
      <c r="AV209" s="12" t="s">
        <v>84</v>
      </c>
      <c r="AW209" s="12" t="s">
        <v>31</v>
      </c>
      <c r="AX209" s="12" t="s">
        <v>75</v>
      </c>
      <c r="AY209" s="209" t="s">
        <v>175</v>
      </c>
    </row>
    <row r="210" spans="1:65" s="14" customFormat="1" ht="11.25">
      <c r="B210" s="223"/>
      <c r="C210" s="224"/>
      <c r="D210" s="200" t="s">
        <v>182</v>
      </c>
      <c r="E210" s="225" t="s">
        <v>1</v>
      </c>
      <c r="F210" s="226" t="s">
        <v>253</v>
      </c>
      <c r="G210" s="224"/>
      <c r="H210" s="227">
        <v>1.2619999999999999E-2</v>
      </c>
      <c r="I210" s="228"/>
      <c r="J210" s="224"/>
      <c r="K210" s="224"/>
      <c r="L210" s="229"/>
      <c r="M210" s="230"/>
      <c r="N210" s="231"/>
      <c r="O210" s="231"/>
      <c r="P210" s="231"/>
      <c r="Q210" s="231"/>
      <c r="R210" s="231"/>
      <c r="S210" s="231"/>
      <c r="T210" s="232"/>
      <c r="AT210" s="233" t="s">
        <v>182</v>
      </c>
      <c r="AU210" s="233" t="s">
        <v>82</v>
      </c>
      <c r="AV210" s="14" t="s">
        <v>181</v>
      </c>
      <c r="AW210" s="14" t="s">
        <v>31</v>
      </c>
      <c r="AX210" s="14" t="s">
        <v>82</v>
      </c>
      <c r="AY210" s="233" t="s">
        <v>175</v>
      </c>
    </row>
    <row r="211" spans="1:65" s="2" customFormat="1" ht="16.5" customHeight="1">
      <c r="A211" s="34"/>
      <c r="B211" s="35"/>
      <c r="C211" s="239" t="s">
        <v>75</v>
      </c>
      <c r="D211" s="239" t="s">
        <v>377</v>
      </c>
      <c r="E211" s="240" t="s">
        <v>448</v>
      </c>
      <c r="F211" s="241" t="s">
        <v>449</v>
      </c>
      <c r="G211" s="242" t="s">
        <v>179</v>
      </c>
      <c r="H211" s="243">
        <v>631</v>
      </c>
      <c r="I211" s="244"/>
      <c r="J211" s="245">
        <f>ROUND(I211*H211,2)</f>
        <v>0</v>
      </c>
      <c r="K211" s="241" t="s">
        <v>1</v>
      </c>
      <c r="L211" s="39"/>
      <c r="M211" s="246" t="s">
        <v>1</v>
      </c>
      <c r="N211" s="247" t="s">
        <v>40</v>
      </c>
      <c r="O211" s="71"/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6" t="s">
        <v>181</v>
      </c>
      <c r="AT211" s="196" t="s">
        <v>377</v>
      </c>
      <c r="AU211" s="196" t="s">
        <v>82</v>
      </c>
      <c r="AY211" s="17" t="s">
        <v>175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7" t="s">
        <v>82</v>
      </c>
      <c r="BK211" s="197">
        <f>ROUND(I211*H211,2)</f>
        <v>0</v>
      </c>
      <c r="BL211" s="17" t="s">
        <v>181</v>
      </c>
      <c r="BM211" s="196" t="s">
        <v>457</v>
      </c>
    </row>
    <row r="212" spans="1:65" s="2" customFormat="1" ht="33" customHeight="1">
      <c r="A212" s="34"/>
      <c r="B212" s="35"/>
      <c r="C212" s="239" t="s">
        <v>75</v>
      </c>
      <c r="D212" s="239" t="s">
        <v>377</v>
      </c>
      <c r="E212" s="240" t="s">
        <v>602</v>
      </c>
      <c r="F212" s="241" t="s">
        <v>603</v>
      </c>
      <c r="G212" s="242" t="s">
        <v>283</v>
      </c>
      <c r="H212" s="243">
        <v>387</v>
      </c>
      <c r="I212" s="244"/>
      <c r="J212" s="245">
        <f>ROUND(I212*H212,2)</f>
        <v>0</v>
      </c>
      <c r="K212" s="241" t="s">
        <v>1</v>
      </c>
      <c r="L212" s="39"/>
      <c r="M212" s="246" t="s">
        <v>1</v>
      </c>
      <c r="N212" s="247" t="s">
        <v>40</v>
      </c>
      <c r="O212" s="71"/>
      <c r="P212" s="194">
        <f>O212*H212</f>
        <v>0</v>
      </c>
      <c r="Q212" s="194">
        <v>0</v>
      </c>
      <c r="R212" s="194">
        <f>Q212*H212</f>
        <v>0</v>
      </c>
      <c r="S212" s="194">
        <v>0</v>
      </c>
      <c r="T212" s="195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6" t="s">
        <v>181</v>
      </c>
      <c r="AT212" s="196" t="s">
        <v>377</v>
      </c>
      <c r="AU212" s="196" t="s">
        <v>82</v>
      </c>
      <c r="AY212" s="17" t="s">
        <v>175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7" t="s">
        <v>82</v>
      </c>
      <c r="BK212" s="197">
        <f>ROUND(I212*H212,2)</f>
        <v>0</v>
      </c>
      <c r="BL212" s="17" t="s">
        <v>181</v>
      </c>
      <c r="BM212" s="196" t="s">
        <v>461</v>
      </c>
    </row>
    <row r="213" spans="1:65" s="2" customFormat="1" ht="16.5" customHeight="1">
      <c r="A213" s="34"/>
      <c r="B213" s="35"/>
      <c r="C213" s="239" t="s">
        <v>75</v>
      </c>
      <c r="D213" s="239" t="s">
        <v>377</v>
      </c>
      <c r="E213" s="240" t="s">
        <v>414</v>
      </c>
      <c r="F213" s="241" t="s">
        <v>415</v>
      </c>
      <c r="G213" s="242" t="s">
        <v>315</v>
      </c>
      <c r="H213" s="243">
        <v>6.31</v>
      </c>
      <c r="I213" s="244"/>
      <c r="J213" s="245">
        <f>ROUND(I213*H213,2)</f>
        <v>0</v>
      </c>
      <c r="K213" s="241" t="s">
        <v>1</v>
      </c>
      <c r="L213" s="39"/>
      <c r="M213" s="246" t="s">
        <v>1</v>
      </c>
      <c r="N213" s="247" t="s">
        <v>40</v>
      </c>
      <c r="O213" s="71"/>
      <c r="P213" s="194">
        <f>O213*H213</f>
        <v>0</v>
      </c>
      <c r="Q213" s="194">
        <v>0</v>
      </c>
      <c r="R213" s="194">
        <f>Q213*H213</f>
        <v>0</v>
      </c>
      <c r="S213" s="194">
        <v>0</v>
      </c>
      <c r="T213" s="195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6" t="s">
        <v>181</v>
      </c>
      <c r="AT213" s="196" t="s">
        <v>377</v>
      </c>
      <c r="AU213" s="196" t="s">
        <v>82</v>
      </c>
      <c r="AY213" s="17" t="s">
        <v>175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7" t="s">
        <v>82</v>
      </c>
      <c r="BK213" s="197">
        <f>ROUND(I213*H213,2)</f>
        <v>0</v>
      </c>
      <c r="BL213" s="17" t="s">
        <v>181</v>
      </c>
      <c r="BM213" s="196" t="s">
        <v>464</v>
      </c>
    </row>
    <row r="214" spans="1:65" s="13" customFormat="1" ht="11.25">
      <c r="B214" s="213"/>
      <c r="C214" s="214"/>
      <c r="D214" s="200" t="s">
        <v>182</v>
      </c>
      <c r="E214" s="215" t="s">
        <v>1</v>
      </c>
      <c r="F214" s="216" t="s">
        <v>416</v>
      </c>
      <c r="G214" s="214"/>
      <c r="H214" s="215" t="s">
        <v>1</v>
      </c>
      <c r="I214" s="217"/>
      <c r="J214" s="214"/>
      <c r="K214" s="214"/>
      <c r="L214" s="218"/>
      <c r="M214" s="219"/>
      <c r="N214" s="220"/>
      <c r="O214" s="220"/>
      <c r="P214" s="220"/>
      <c r="Q214" s="220"/>
      <c r="R214" s="220"/>
      <c r="S214" s="220"/>
      <c r="T214" s="221"/>
      <c r="AT214" s="222" t="s">
        <v>182</v>
      </c>
      <c r="AU214" s="222" t="s">
        <v>82</v>
      </c>
      <c r="AV214" s="13" t="s">
        <v>82</v>
      </c>
      <c r="AW214" s="13" t="s">
        <v>31</v>
      </c>
      <c r="AX214" s="13" t="s">
        <v>75</v>
      </c>
      <c r="AY214" s="222" t="s">
        <v>175</v>
      </c>
    </row>
    <row r="215" spans="1:65" s="12" customFormat="1" ht="11.25">
      <c r="B215" s="198"/>
      <c r="C215" s="199"/>
      <c r="D215" s="200" t="s">
        <v>182</v>
      </c>
      <c r="E215" s="201" t="s">
        <v>1</v>
      </c>
      <c r="F215" s="202" t="s">
        <v>604</v>
      </c>
      <c r="G215" s="199"/>
      <c r="H215" s="203">
        <v>6.31</v>
      </c>
      <c r="I215" s="204"/>
      <c r="J215" s="199"/>
      <c r="K215" s="199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182</v>
      </c>
      <c r="AU215" s="209" t="s">
        <v>82</v>
      </c>
      <c r="AV215" s="12" t="s">
        <v>84</v>
      </c>
      <c r="AW215" s="12" t="s">
        <v>31</v>
      </c>
      <c r="AX215" s="12" t="s">
        <v>75</v>
      </c>
      <c r="AY215" s="209" t="s">
        <v>175</v>
      </c>
    </row>
    <row r="216" spans="1:65" s="14" customFormat="1" ht="11.25">
      <c r="B216" s="223"/>
      <c r="C216" s="224"/>
      <c r="D216" s="200" t="s">
        <v>182</v>
      </c>
      <c r="E216" s="225" t="s">
        <v>1</v>
      </c>
      <c r="F216" s="226" t="s">
        <v>253</v>
      </c>
      <c r="G216" s="224"/>
      <c r="H216" s="227">
        <v>6.31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AT216" s="233" t="s">
        <v>182</v>
      </c>
      <c r="AU216" s="233" t="s">
        <v>82</v>
      </c>
      <c r="AV216" s="14" t="s">
        <v>181</v>
      </c>
      <c r="AW216" s="14" t="s">
        <v>31</v>
      </c>
      <c r="AX216" s="14" t="s">
        <v>82</v>
      </c>
      <c r="AY216" s="233" t="s">
        <v>175</v>
      </c>
    </row>
    <row r="217" spans="1:65" s="2" customFormat="1" ht="21.75" customHeight="1">
      <c r="A217" s="34"/>
      <c r="B217" s="35"/>
      <c r="C217" s="239" t="s">
        <v>75</v>
      </c>
      <c r="D217" s="239" t="s">
        <v>377</v>
      </c>
      <c r="E217" s="240" t="s">
        <v>418</v>
      </c>
      <c r="F217" s="241" t="s">
        <v>419</v>
      </c>
      <c r="G217" s="242" t="s">
        <v>315</v>
      </c>
      <c r="H217" s="243">
        <v>6.31</v>
      </c>
      <c r="I217" s="244"/>
      <c r="J217" s="245">
        <f>ROUND(I217*H217,2)</f>
        <v>0</v>
      </c>
      <c r="K217" s="241" t="s">
        <v>1</v>
      </c>
      <c r="L217" s="39"/>
      <c r="M217" s="246" t="s">
        <v>1</v>
      </c>
      <c r="N217" s="247" t="s">
        <v>40</v>
      </c>
      <c r="O217" s="71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6" t="s">
        <v>181</v>
      </c>
      <c r="AT217" s="196" t="s">
        <v>377</v>
      </c>
      <c r="AU217" s="196" t="s">
        <v>82</v>
      </c>
      <c r="AY217" s="17" t="s">
        <v>175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7" t="s">
        <v>82</v>
      </c>
      <c r="BK217" s="197">
        <f>ROUND(I217*H217,2)</f>
        <v>0</v>
      </c>
      <c r="BL217" s="17" t="s">
        <v>181</v>
      </c>
      <c r="BM217" s="196" t="s">
        <v>605</v>
      </c>
    </row>
    <row r="218" spans="1:65" s="13" customFormat="1" ht="11.25">
      <c r="B218" s="213"/>
      <c r="C218" s="214"/>
      <c r="D218" s="200" t="s">
        <v>182</v>
      </c>
      <c r="E218" s="215" t="s">
        <v>1</v>
      </c>
      <c r="F218" s="216" t="s">
        <v>416</v>
      </c>
      <c r="G218" s="214"/>
      <c r="H218" s="215" t="s">
        <v>1</v>
      </c>
      <c r="I218" s="217"/>
      <c r="J218" s="214"/>
      <c r="K218" s="214"/>
      <c r="L218" s="218"/>
      <c r="M218" s="219"/>
      <c r="N218" s="220"/>
      <c r="O218" s="220"/>
      <c r="P218" s="220"/>
      <c r="Q218" s="220"/>
      <c r="R218" s="220"/>
      <c r="S218" s="220"/>
      <c r="T218" s="221"/>
      <c r="AT218" s="222" t="s">
        <v>182</v>
      </c>
      <c r="AU218" s="222" t="s">
        <v>82</v>
      </c>
      <c r="AV218" s="13" t="s">
        <v>82</v>
      </c>
      <c r="AW218" s="13" t="s">
        <v>31</v>
      </c>
      <c r="AX218" s="13" t="s">
        <v>75</v>
      </c>
      <c r="AY218" s="222" t="s">
        <v>175</v>
      </c>
    </row>
    <row r="219" spans="1:65" s="12" customFormat="1" ht="11.25">
      <c r="B219" s="198"/>
      <c r="C219" s="199"/>
      <c r="D219" s="200" t="s">
        <v>182</v>
      </c>
      <c r="E219" s="201" t="s">
        <v>1</v>
      </c>
      <c r="F219" s="202" t="s">
        <v>604</v>
      </c>
      <c r="G219" s="199"/>
      <c r="H219" s="203">
        <v>6.31</v>
      </c>
      <c r="I219" s="204"/>
      <c r="J219" s="199"/>
      <c r="K219" s="199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182</v>
      </c>
      <c r="AU219" s="209" t="s">
        <v>82</v>
      </c>
      <c r="AV219" s="12" t="s">
        <v>84</v>
      </c>
      <c r="AW219" s="12" t="s">
        <v>31</v>
      </c>
      <c r="AX219" s="12" t="s">
        <v>75</v>
      </c>
      <c r="AY219" s="209" t="s">
        <v>175</v>
      </c>
    </row>
    <row r="220" spans="1:65" s="14" customFormat="1" ht="11.25">
      <c r="B220" s="223"/>
      <c r="C220" s="224"/>
      <c r="D220" s="200" t="s">
        <v>182</v>
      </c>
      <c r="E220" s="225" t="s">
        <v>1</v>
      </c>
      <c r="F220" s="226" t="s">
        <v>253</v>
      </c>
      <c r="G220" s="224"/>
      <c r="H220" s="227">
        <v>6.31</v>
      </c>
      <c r="I220" s="228"/>
      <c r="J220" s="224"/>
      <c r="K220" s="224"/>
      <c r="L220" s="229"/>
      <c r="M220" s="230"/>
      <c r="N220" s="231"/>
      <c r="O220" s="231"/>
      <c r="P220" s="231"/>
      <c r="Q220" s="231"/>
      <c r="R220" s="231"/>
      <c r="S220" s="231"/>
      <c r="T220" s="232"/>
      <c r="AT220" s="233" t="s">
        <v>182</v>
      </c>
      <c r="AU220" s="233" t="s">
        <v>82</v>
      </c>
      <c r="AV220" s="14" t="s">
        <v>181</v>
      </c>
      <c r="AW220" s="14" t="s">
        <v>31</v>
      </c>
      <c r="AX220" s="14" t="s">
        <v>82</v>
      </c>
      <c r="AY220" s="233" t="s">
        <v>175</v>
      </c>
    </row>
    <row r="221" spans="1:65" s="11" customFormat="1" ht="25.9" customHeight="1">
      <c r="B221" s="170"/>
      <c r="C221" s="171"/>
      <c r="D221" s="172" t="s">
        <v>74</v>
      </c>
      <c r="E221" s="173" t="s">
        <v>344</v>
      </c>
      <c r="F221" s="173" t="s">
        <v>345</v>
      </c>
      <c r="G221" s="171"/>
      <c r="H221" s="171"/>
      <c r="I221" s="174"/>
      <c r="J221" s="175">
        <f>BK221</f>
        <v>0</v>
      </c>
      <c r="K221" s="171"/>
      <c r="L221" s="176"/>
      <c r="M221" s="177"/>
      <c r="N221" s="178"/>
      <c r="O221" s="178"/>
      <c r="P221" s="179">
        <f>P222</f>
        <v>0</v>
      </c>
      <c r="Q221" s="178"/>
      <c r="R221" s="179">
        <f>R222</f>
        <v>0</v>
      </c>
      <c r="S221" s="178"/>
      <c r="T221" s="180">
        <f>T222</f>
        <v>0</v>
      </c>
      <c r="AR221" s="181" t="s">
        <v>82</v>
      </c>
      <c r="AT221" s="182" t="s">
        <v>74</v>
      </c>
      <c r="AU221" s="182" t="s">
        <v>75</v>
      </c>
      <c r="AY221" s="181" t="s">
        <v>175</v>
      </c>
      <c r="BK221" s="183">
        <f>BK222</f>
        <v>0</v>
      </c>
    </row>
    <row r="222" spans="1:65" s="2" customFormat="1" ht="24.2" customHeight="1">
      <c r="A222" s="34"/>
      <c r="B222" s="35"/>
      <c r="C222" s="239" t="s">
        <v>75</v>
      </c>
      <c r="D222" s="239" t="s">
        <v>377</v>
      </c>
      <c r="E222" s="240" t="s">
        <v>459</v>
      </c>
      <c r="F222" s="241" t="s">
        <v>460</v>
      </c>
      <c r="G222" s="242" t="s">
        <v>278</v>
      </c>
      <c r="H222" s="243">
        <v>750</v>
      </c>
      <c r="I222" s="244"/>
      <c r="J222" s="245">
        <f>ROUND(I222*H222,2)</f>
        <v>0</v>
      </c>
      <c r="K222" s="241" t="s">
        <v>1</v>
      </c>
      <c r="L222" s="39"/>
      <c r="M222" s="246" t="s">
        <v>1</v>
      </c>
      <c r="N222" s="247" t="s">
        <v>40</v>
      </c>
      <c r="O222" s="71"/>
      <c r="P222" s="194">
        <f>O222*H222</f>
        <v>0</v>
      </c>
      <c r="Q222" s="194">
        <v>0</v>
      </c>
      <c r="R222" s="194">
        <f>Q222*H222</f>
        <v>0</v>
      </c>
      <c r="S222" s="194">
        <v>0</v>
      </c>
      <c r="T222" s="195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6" t="s">
        <v>181</v>
      </c>
      <c r="AT222" s="196" t="s">
        <v>377</v>
      </c>
      <c r="AU222" s="196" t="s">
        <v>82</v>
      </c>
      <c r="AY222" s="17" t="s">
        <v>175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7" t="s">
        <v>82</v>
      </c>
      <c r="BK222" s="197">
        <f>ROUND(I222*H222,2)</f>
        <v>0</v>
      </c>
      <c r="BL222" s="17" t="s">
        <v>181</v>
      </c>
      <c r="BM222" s="196" t="s">
        <v>606</v>
      </c>
    </row>
    <row r="223" spans="1:65" s="11" customFormat="1" ht="25.9" customHeight="1">
      <c r="B223" s="170"/>
      <c r="C223" s="171"/>
      <c r="D223" s="172" t="s">
        <v>74</v>
      </c>
      <c r="E223" s="173" t="s">
        <v>364</v>
      </c>
      <c r="F223" s="173" t="s">
        <v>365</v>
      </c>
      <c r="G223" s="171"/>
      <c r="H223" s="171"/>
      <c r="I223" s="174"/>
      <c r="J223" s="175">
        <f>BK223</f>
        <v>0</v>
      </c>
      <c r="K223" s="171"/>
      <c r="L223" s="176"/>
      <c r="M223" s="177"/>
      <c r="N223" s="178"/>
      <c r="O223" s="178"/>
      <c r="P223" s="179">
        <f>P224</f>
        <v>0</v>
      </c>
      <c r="Q223" s="178"/>
      <c r="R223" s="179">
        <f>R224</f>
        <v>0</v>
      </c>
      <c r="S223" s="178"/>
      <c r="T223" s="180">
        <f>T224</f>
        <v>0</v>
      </c>
      <c r="AR223" s="181" t="s">
        <v>82</v>
      </c>
      <c r="AT223" s="182" t="s">
        <v>74</v>
      </c>
      <c r="AU223" s="182" t="s">
        <v>75</v>
      </c>
      <c r="AY223" s="181" t="s">
        <v>175</v>
      </c>
      <c r="BK223" s="183">
        <f>BK224</f>
        <v>0</v>
      </c>
    </row>
    <row r="224" spans="1:65" s="2" customFormat="1" ht="16.5" customHeight="1">
      <c r="A224" s="34"/>
      <c r="B224" s="35"/>
      <c r="C224" s="239" t="s">
        <v>75</v>
      </c>
      <c r="D224" s="239" t="s">
        <v>377</v>
      </c>
      <c r="E224" s="240" t="s">
        <v>607</v>
      </c>
      <c r="F224" s="241" t="s">
        <v>463</v>
      </c>
      <c r="G224" s="242" t="s">
        <v>179</v>
      </c>
      <c r="H224" s="243">
        <v>3</v>
      </c>
      <c r="I224" s="244"/>
      <c r="J224" s="245">
        <f>ROUND(I224*H224,2)</f>
        <v>0</v>
      </c>
      <c r="K224" s="241" t="s">
        <v>1</v>
      </c>
      <c r="L224" s="39"/>
      <c r="M224" s="246" t="s">
        <v>1</v>
      </c>
      <c r="N224" s="247" t="s">
        <v>40</v>
      </c>
      <c r="O224" s="71"/>
      <c r="P224" s="194">
        <f>O224*H224</f>
        <v>0</v>
      </c>
      <c r="Q224" s="194">
        <v>0</v>
      </c>
      <c r="R224" s="194">
        <f>Q224*H224</f>
        <v>0</v>
      </c>
      <c r="S224" s="194">
        <v>0</v>
      </c>
      <c r="T224" s="195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6" t="s">
        <v>181</v>
      </c>
      <c r="AT224" s="196" t="s">
        <v>377</v>
      </c>
      <c r="AU224" s="196" t="s">
        <v>82</v>
      </c>
      <c r="AY224" s="17" t="s">
        <v>175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7" t="s">
        <v>82</v>
      </c>
      <c r="BK224" s="197">
        <f>ROUND(I224*H224,2)</f>
        <v>0</v>
      </c>
      <c r="BL224" s="17" t="s">
        <v>181</v>
      </c>
      <c r="BM224" s="196" t="s">
        <v>608</v>
      </c>
    </row>
    <row r="225" spans="1:65" s="11" customFormat="1" ht="25.9" customHeight="1">
      <c r="B225" s="170"/>
      <c r="C225" s="171"/>
      <c r="D225" s="172" t="s">
        <v>74</v>
      </c>
      <c r="E225" s="173" t="s">
        <v>370</v>
      </c>
      <c r="F225" s="173" t="s">
        <v>580</v>
      </c>
      <c r="G225" s="171"/>
      <c r="H225" s="171"/>
      <c r="I225" s="174"/>
      <c r="J225" s="175">
        <f>BK225</f>
        <v>0</v>
      </c>
      <c r="K225" s="171"/>
      <c r="L225" s="176"/>
      <c r="M225" s="177"/>
      <c r="N225" s="178"/>
      <c r="O225" s="178"/>
      <c r="P225" s="179">
        <f>P226</f>
        <v>0</v>
      </c>
      <c r="Q225" s="178"/>
      <c r="R225" s="179">
        <f>R226</f>
        <v>0</v>
      </c>
      <c r="S225" s="178"/>
      <c r="T225" s="180">
        <f>T226</f>
        <v>0</v>
      </c>
      <c r="AR225" s="181" t="s">
        <v>82</v>
      </c>
      <c r="AT225" s="182" t="s">
        <v>74</v>
      </c>
      <c r="AU225" s="182" t="s">
        <v>75</v>
      </c>
      <c r="AY225" s="181" t="s">
        <v>175</v>
      </c>
      <c r="BK225" s="183">
        <f>BK226</f>
        <v>0</v>
      </c>
    </row>
    <row r="226" spans="1:65" s="2" customFormat="1" ht="21.75" customHeight="1">
      <c r="A226" s="34"/>
      <c r="B226" s="35"/>
      <c r="C226" s="239" t="s">
        <v>75</v>
      </c>
      <c r="D226" s="239" t="s">
        <v>377</v>
      </c>
      <c r="E226" s="240" t="s">
        <v>609</v>
      </c>
      <c r="F226" s="241" t="s">
        <v>610</v>
      </c>
      <c r="G226" s="242" t="s">
        <v>179</v>
      </c>
      <c r="H226" s="243">
        <v>1</v>
      </c>
      <c r="I226" s="244"/>
      <c r="J226" s="245">
        <f>ROUND(I226*H226,2)</f>
        <v>0</v>
      </c>
      <c r="K226" s="241" t="s">
        <v>1</v>
      </c>
      <c r="L226" s="39"/>
      <c r="M226" s="248" t="s">
        <v>1</v>
      </c>
      <c r="N226" s="249" t="s">
        <v>40</v>
      </c>
      <c r="O226" s="236"/>
      <c r="P226" s="237">
        <f>O226*H226</f>
        <v>0</v>
      </c>
      <c r="Q226" s="237">
        <v>0</v>
      </c>
      <c r="R226" s="237">
        <f>Q226*H226</f>
        <v>0</v>
      </c>
      <c r="S226" s="237">
        <v>0</v>
      </c>
      <c r="T226" s="23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6" t="s">
        <v>181</v>
      </c>
      <c r="AT226" s="196" t="s">
        <v>377</v>
      </c>
      <c r="AU226" s="196" t="s">
        <v>82</v>
      </c>
      <c r="AY226" s="17" t="s">
        <v>175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7" t="s">
        <v>82</v>
      </c>
      <c r="BK226" s="197">
        <f>ROUND(I226*H226,2)</f>
        <v>0</v>
      </c>
      <c r="BL226" s="17" t="s">
        <v>181</v>
      </c>
      <c r="BM226" s="196" t="s">
        <v>611</v>
      </c>
    </row>
    <row r="227" spans="1:65" s="2" customFormat="1" ht="6.95" customHeight="1">
      <c r="A227" s="34"/>
      <c r="B227" s="54"/>
      <c r="C227" s="55"/>
      <c r="D227" s="55"/>
      <c r="E227" s="55"/>
      <c r="F227" s="55"/>
      <c r="G227" s="55"/>
      <c r="H227" s="55"/>
      <c r="I227" s="55"/>
      <c r="J227" s="55"/>
      <c r="K227" s="55"/>
      <c r="L227" s="39"/>
      <c r="M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</row>
  </sheetData>
  <sheetProtection algorithmName="SHA-512" hashValue="A5DtmeSKr9nP10YUxi5D9iFThql/P15KBsdR/yqJ66yPx7WIChYe4CciJlkkdHC3f9yFq0g5m524Tvsa7rRrHw==" saltValue="5REl0y3QBIQ5jNbOiPTNcpIGG8cc1vkEivokEoH9KnW1sqkt5Gbs1mm/BMBEIOUKB6uRZnHt2MmXl+NsRTUMFg==" spinCount="100000" sheet="1" objects="1" scenarios="1" formatColumns="0" formatRows="0" autoFilter="0"/>
  <autoFilter ref="C131:K226" xr:uid="{00000000-0009-0000-0000-000006000000}"/>
  <mergeCells count="15">
    <mergeCell ref="E118:H118"/>
    <mergeCell ref="E122:H122"/>
    <mergeCell ref="E120:H120"/>
    <mergeCell ref="E124:H124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7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116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145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306" t="str">
        <f>'Rekapitulace stavby'!K6</f>
        <v>R 198 – IP1a, IP1b, IP2 a IP3 v k. ú. Černožice n. Labem - Sadové úpravy</v>
      </c>
      <c r="F7" s="307"/>
      <c r="G7" s="307"/>
      <c r="H7" s="307"/>
      <c r="L7" s="20"/>
    </row>
    <row r="8" spans="1:46" ht="12.75">
      <c r="B8" s="20"/>
      <c r="D8" s="119" t="s">
        <v>146</v>
      </c>
      <c r="L8" s="20"/>
    </row>
    <row r="9" spans="1:46" s="1" customFormat="1" ht="16.5" customHeight="1">
      <c r="B9" s="20"/>
      <c r="E9" s="306" t="s">
        <v>147</v>
      </c>
      <c r="F9" s="305"/>
      <c r="G9" s="305"/>
      <c r="H9" s="305"/>
      <c r="L9" s="20"/>
    </row>
    <row r="10" spans="1:46" s="1" customFormat="1" ht="12" customHeight="1">
      <c r="B10" s="20"/>
      <c r="D10" s="119" t="s">
        <v>148</v>
      </c>
      <c r="L10" s="20"/>
    </row>
    <row r="11" spans="1:46" s="2" customFormat="1" ht="16.5" customHeight="1">
      <c r="A11" s="34"/>
      <c r="B11" s="39"/>
      <c r="C11" s="34"/>
      <c r="D11" s="34"/>
      <c r="E11" s="308" t="s">
        <v>612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150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10" t="s">
        <v>613</v>
      </c>
      <c r="F13" s="309"/>
      <c r="G13" s="309"/>
      <c r="H13" s="309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09" t="s">
        <v>1</v>
      </c>
      <c r="G15" s="34"/>
      <c r="H15" s="34"/>
      <c r="I15" s="119" t="s">
        <v>19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09" t="s">
        <v>26</v>
      </c>
      <c r="G16" s="34"/>
      <c r="H16" s="34"/>
      <c r="I16" s="119" t="s">
        <v>22</v>
      </c>
      <c r="J16" s="121" t="str">
        <f>'Rekapitulace stavby'!AN8</f>
        <v>26. 9. 2024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09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tr">
        <f>IF('Rekapitulace stavby'!E11="","",'Rekapitulace stavby'!E11)</f>
        <v xml:space="preserve"> </v>
      </c>
      <c r="F19" s="34"/>
      <c r="G19" s="34"/>
      <c r="H19" s="34"/>
      <c r="I19" s="119" t="s">
        <v>27</v>
      </c>
      <c r="J19" s="109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28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11" t="str">
        <f>'Rekapitulace stavby'!E14</f>
        <v>Vyplň údaj</v>
      </c>
      <c r="F22" s="312"/>
      <c r="G22" s="312"/>
      <c r="H22" s="312"/>
      <c r="I22" s="119" t="s">
        <v>27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30</v>
      </c>
      <c r="E24" s="34"/>
      <c r="F24" s="34"/>
      <c r="G24" s="34"/>
      <c r="H24" s="34"/>
      <c r="I24" s="119" t="s">
        <v>25</v>
      </c>
      <c r="J24" s="109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tr">
        <f>IF('Rekapitulace stavby'!E17="","",'Rekapitulace stavby'!E17)</f>
        <v xml:space="preserve"> </v>
      </c>
      <c r="F25" s="34"/>
      <c r="G25" s="34"/>
      <c r="H25" s="34"/>
      <c r="I25" s="119" t="s">
        <v>27</v>
      </c>
      <c r="J25" s="109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32</v>
      </c>
      <c r="E27" s="34"/>
      <c r="F27" s="34"/>
      <c r="G27" s="34"/>
      <c r="H27" s="34"/>
      <c r="I27" s="119" t="s">
        <v>25</v>
      </c>
      <c r="J27" s="109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tr">
        <f>IF('Rekapitulace stavby'!E20="","",'Rekapitulace stavby'!E20)</f>
        <v xml:space="preserve"> </v>
      </c>
      <c r="F28" s="34"/>
      <c r="G28" s="34"/>
      <c r="H28" s="34"/>
      <c r="I28" s="119" t="s">
        <v>27</v>
      </c>
      <c r="J28" s="109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2"/>
      <c r="B31" s="123"/>
      <c r="C31" s="122"/>
      <c r="D31" s="122"/>
      <c r="E31" s="313" t="s">
        <v>1</v>
      </c>
      <c r="F31" s="313"/>
      <c r="G31" s="313"/>
      <c r="H31" s="313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6" t="s">
        <v>35</v>
      </c>
      <c r="E34" s="34"/>
      <c r="F34" s="34"/>
      <c r="G34" s="34"/>
      <c r="H34" s="34"/>
      <c r="I34" s="34"/>
      <c r="J34" s="127">
        <f>ROUND(J127,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5"/>
      <c r="E35" s="125"/>
      <c r="F35" s="125"/>
      <c r="G35" s="125"/>
      <c r="H35" s="125"/>
      <c r="I35" s="125"/>
      <c r="J35" s="125"/>
      <c r="K35" s="125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8" t="s">
        <v>37</v>
      </c>
      <c r="G36" s="34"/>
      <c r="H36" s="34"/>
      <c r="I36" s="128" t="s">
        <v>36</v>
      </c>
      <c r="J36" s="128" t="s">
        <v>38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0" t="s">
        <v>39</v>
      </c>
      <c r="E37" s="119" t="s">
        <v>40</v>
      </c>
      <c r="F37" s="129">
        <f>ROUND((SUM(BE127:BE169)),  2)</f>
        <v>0</v>
      </c>
      <c r="G37" s="34"/>
      <c r="H37" s="34"/>
      <c r="I37" s="130">
        <v>0.21</v>
      </c>
      <c r="J37" s="129">
        <f>ROUND(((SUM(BE127:BE169))*I37),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41</v>
      </c>
      <c r="F38" s="129">
        <f>ROUND((SUM(BF127:BF169)),  2)</f>
        <v>0</v>
      </c>
      <c r="G38" s="34"/>
      <c r="H38" s="34"/>
      <c r="I38" s="130">
        <v>0.12</v>
      </c>
      <c r="J38" s="129">
        <f>ROUND(((SUM(BF127:BF169))*I38),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42</v>
      </c>
      <c r="F39" s="129">
        <f>ROUND((SUM(BG127:BG169)),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43</v>
      </c>
      <c r="F40" s="129">
        <f>ROUND((SUM(BH127:BH169)),  2)</f>
        <v>0</v>
      </c>
      <c r="G40" s="34"/>
      <c r="H40" s="34"/>
      <c r="I40" s="130">
        <v>0.12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44</v>
      </c>
      <c r="F41" s="129">
        <f>ROUND((SUM(BI127:BI169)),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45</v>
      </c>
      <c r="E43" s="133"/>
      <c r="F43" s="133"/>
      <c r="G43" s="134" t="s">
        <v>46</v>
      </c>
      <c r="H43" s="135" t="s">
        <v>47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152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customHeight="1">
      <c r="A85" s="34"/>
      <c r="B85" s="35"/>
      <c r="C85" s="36"/>
      <c r="D85" s="36"/>
      <c r="E85" s="314" t="str">
        <f>E7</f>
        <v>R 198 – IP1a, IP1b, IP2 a IP3 v k. ú. Černožice n. Labem - Sadové úpravy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146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14" t="s">
        <v>147</v>
      </c>
      <c r="F87" s="290"/>
      <c r="G87" s="290"/>
      <c r="H87" s="290"/>
      <c r="I87" s="22"/>
      <c r="J87" s="22"/>
      <c r="K87" s="22"/>
      <c r="L87" s="20"/>
    </row>
    <row r="88" spans="1:31" s="1" customFormat="1" ht="12" customHeight="1">
      <c r="B88" s="21"/>
      <c r="C88" s="29" t="s">
        <v>148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16" t="s">
        <v>612</v>
      </c>
      <c r="F89" s="317"/>
      <c r="G89" s="317"/>
      <c r="H89" s="31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150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60" t="str">
        <f>E13</f>
        <v>SO–03 IP2_RM -  Rostlinný materiál</v>
      </c>
      <c r="F91" s="317"/>
      <c r="G91" s="317"/>
      <c r="H91" s="317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26. 9. 2024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30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28</v>
      </c>
      <c r="D96" s="36"/>
      <c r="E96" s="36"/>
      <c r="F96" s="27" t="str">
        <f>IF(E22="","",E22)</f>
        <v>Vyplň údaj</v>
      </c>
      <c r="G96" s="36"/>
      <c r="H96" s="36"/>
      <c r="I96" s="29" t="s">
        <v>32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153</v>
      </c>
      <c r="D98" s="150"/>
      <c r="E98" s="150"/>
      <c r="F98" s="150"/>
      <c r="G98" s="150"/>
      <c r="H98" s="150"/>
      <c r="I98" s="150"/>
      <c r="J98" s="151" t="s">
        <v>154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155</v>
      </c>
      <c r="D100" s="36"/>
      <c r="E100" s="36"/>
      <c r="F100" s="36"/>
      <c r="G100" s="36"/>
      <c r="H100" s="36"/>
      <c r="I100" s="36"/>
      <c r="J100" s="84">
        <f>J127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156</v>
      </c>
    </row>
    <row r="101" spans="1:47" s="9" customFormat="1" ht="24.95" customHeight="1">
      <c r="B101" s="153"/>
      <c r="C101" s="154"/>
      <c r="D101" s="155" t="s">
        <v>157</v>
      </c>
      <c r="E101" s="156"/>
      <c r="F101" s="156"/>
      <c r="G101" s="156"/>
      <c r="H101" s="156"/>
      <c r="I101" s="156"/>
      <c r="J101" s="157">
        <f>J128</f>
        <v>0</v>
      </c>
      <c r="K101" s="154"/>
      <c r="L101" s="158"/>
    </row>
    <row r="102" spans="1:47" s="9" customFormat="1" ht="24.95" customHeight="1">
      <c r="B102" s="153"/>
      <c r="C102" s="154"/>
      <c r="D102" s="155" t="s">
        <v>158</v>
      </c>
      <c r="E102" s="156"/>
      <c r="F102" s="156"/>
      <c r="G102" s="156"/>
      <c r="H102" s="156"/>
      <c r="I102" s="156"/>
      <c r="J102" s="157">
        <f>J135</f>
        <v>0</v>
      </c>
      <c r="K102" s="154"/>
      <c r="L102" s="158"/>
    </row>
    <row r="103" spans="1:47" s="9" customFormat="1" ht="24.95" customHeight="1">
      <c r="B103" s="153"/>
      <c r="C103" s="154"/>
      <c r="D103" s="155" t="s">
        <v>159</v>
      </c>
      <c r="E103" s="156"/>
      <c r="F103" s="156"/>
      <c r="G103" s="156"/>
      <c r="H103" s="156"/>
      <c r="I103" s="156"/>
      <c r="J103" s="157">
        <f>J145</f>
        <v>0</v>
      </c>
      <c r="K103" s="154"/>
      <c r="L103" s="158"/>
    </row>
    <row r="104" spans="1:47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47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>
      <c r="A110" s="34"/>
      <c r="B110" s="35"/>
      <c r="C110" s="23" t="s">
        <v>160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6.25" customHeight="1">
      <c r="A113" s="34"/>
      <c r="B113" s="35"/>
      <c r="C113" s="36"/>
      <c r="D113" s="36"/>
      <c r="E113" s="314" t="str">
        <f>E7</f>
        <v>R 198 – IP1a, IP1b, IP2 a IP3 v k. ú. Černožice n. Labem - Sadové úpravy</v>
      </c>
      <c r="F113" s="315"/>
      <c r="G113" s="315"/>
      <c r="H113" s="315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1" customFormat="1" ht="12" customHeight="1">
      <c r="B114" s="21"/>
      <c r="C114" s="29" t="s">
        <v>146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pans="1:63" s="1" customFormat="1" ht="16.5" customHeight="1">
      <c r="B115" s="21"/>
      <c r="C115" s="22"/>
      <c r="D115" s="22"/>
      <c r="E115" s="314" t="s">
        <v>147</v>
      </c>
      <c r="F115" s="290"/>
      <c r="G115" s="290"/>
      <c r="H115" s="290"/>
      <c r="I115" s="22"/>
      <c r="J115" s="22"/>
      <c r="K115" s="22"/>
      <c r="L115" s="20"/>
    </row>
    <row r="116" spans="1:63" s="1" customFormat="1" ht="12" customHeight="1">
      <c r="B116" s="21"/>
      <c r="C116" s="29" t="s">
        <v>148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16" t="s">
        <v>612</v>
      </c>
      <c r="F117" s="317"/>
      <c r="G117" s="317"/>
      <c r="H117" s="317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150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0" t="str">
        <f>E13</f>
        <v>SO–03 IP2_RM -  Rostlinný materiál</v>
      </c>
      <c r="F119" s="317"/>
      <c r="G119" s="317"/>
      <c r="H119" s="317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F16</f>
        <v xml:space="preserve"> </v>
      </c>
      <c r="G121" s="36"/>
      <c r="H121" s="36"/>
      <c r="I121" s="29" t="s">
        <v>22</v>
      </c>
      <c r="J121" s="66" t="str">
        <f>IF(J16="","",J16)</f>
        <v>26. 9. 2024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E19</f>
        <v xml:space="preserve"> </v>
      </c>
      <c r="G123" s="36"/>
      <c r="H123" s="36"/>
      <c r="I123" s="29" t="s">
        <v>30</v>
      </c>
      <c r="J123" s="32" t="str">
        <f>E25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28</v>
      </c>
      <c r="D124" s="36"/>
      <c r="E124" s="36"/>
      <c r="F124" s="27" t="str">
        <f>IF(E22="","",E22)</f>
        <v>Vyplň údaj</v>
      </c>
      <c r="G124" s="36"/>
      <c r="H124" s="36"/>
      <c r="I124" s="29" t="s">
        <v>32</v>
      </c>
      <c r="J124" s="32" t="str">
        <f>E28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0" customFormat="1" ht="29.25" customHeight="1">
      <c r="A126" s="159"/>
      <c r="B126" s="160"/>
      <c r="C126" s="161" t="s">
        <v>161</v>
      </c>
      <c r="D126" s="162" t="s">
        <v>60</v>
      </c>
      <c r="E126" s="162" t="s">
        <v>56</v>
      </c>
      <c r="F126" s="162" t="s">
        <v>57</v>
      </c>
      <c r="G126" s="162" t="s">
        <v>162</v>
      </c>
      <c r="H126" s="162" t="s">
        <v>163</v>
      </c>
      <c r="I126" s="162" t="s">
        <v>164</v>
      </c>
      <c r="J126" s="162" t="s">
        <v>154</v>
      </c>
      <c r="K126" s="163" t="s">
        <v>165</v>
      </c>
      <c r="L126" s="164"/>
      <c r="M126" s="75" t="s">
        <v>1</v>
      </c>
      <c r="N126" s="76" t="s">
        <v>39</v>
      </c>
      <c r="O126" s="76" t="s">
        <v>166</v>
      </c>
      <c r="P126" s="76" t="s">
        <v>167</v>
      </c>
      <c r="Q126" s="76" t="s">
        <v>168</v>
      </c>
      <c r="R126" s="76" t="s">
        <v>169</v>
      </c>
      <c r="S126" s="76" t="s">
        <v>170</v>
      </c>
      <c r="T126" s="77" t="s">
        <v>171</v>
      </c>
      <c r="U126" s="159"/>
      <c r="V126" s="159"/>
      <c r="W126" s="159"/>
      <c r="X126" s="159"/>
      <c r="Y126" s="159"/>
      <c r="Z126" s="159"/>
      <c r="AA126" s="159"/>
      <c r="AB126" s="159"/>
      <c r="AC126" s="159"/>
      <c r="AD126" s="159"/>
      <c r="AE126" s="159"/>
    </row>
    <row r="127" spans="1:63" s="2" customFormat="1" ht="22.9" customHeight="1">
      <c r="A127" s="34"/>
      <c r="B127" s="35"/>
      <c r="C127" s="82" t="s">
        <v>172</v>
      </c>
      <c r="D127" s="36"/>
      <c r="E127" s="36"/>
      <c r="F127" s="36"/>
      <c r="G127" s="36"/>
      <c r="H127" s="36"/>
      <c r="I127" s="36"/>
      <c r="J127" s="165">
        <f>BK127</f>
        <v>0</v>
      </c>
      <c r="K127" s="36"/>
      <c r="L127" s="39"/>
      <c r="M127" s="78"/>
      <c r="N127" s="166"/>
      <c r="O127" s="79"/>
      <c r="P127" s="167">
        <f>P128+P135+P145</f>
        <v>0</v>
      </c>
      <c r="Q127" s="79"/>
      <c r="R127" s="167">
        <f>R128+R135+R145</f>
        <v>0</v>
      </c>
      <c r="S127" s="79"/>
      <c r="T127" s="168">
        <f>T128+T135+T145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74</v>
      </c>
      <c r="AU127" s="17" t="s">
        <v>156</v>
      </c>
      <c r="BK127" s="169">
        <f>BK128+BK135+BK145</f>
        <v>0</v>
      </c>
    </row>
    <row r="128" spans="1:63" s="11" customFormat="1" ht="25.9" customHeight="1">
      <c r="B128" s="170"/>
      <c r="C128" s="171"/>
      <c r="D128" s="172" t="s">
        <v>74</v>
      </c>
      <c r="E128" s="173" t="s">
        <v>173</v>
      </c>
      <c r="F128" s="173" t="s">
        <v>174</v>
      </c>
      <c r="G128" s="171"/>
      <c r="H128" s="171"/>
      <c r="I128" s="174"/>
      <c r="J128" s="175">
        <f>BK128</f>
        <v>0</v>
      </c>
      <c r="K128" s="171"/>
      <c r="L128" s="176"/>
      <c r="M128" s="177"/>
      <c r="N128" s="178"/>
      <c r="O128" s="178"/>
      <c r="P128" s="179">
        <f>SUM(P129:P134)</f>
        <v>0</v>
      </c>
      <c r="Q128" s="178"/>
      <c r="R128" s="179">
        <f>SUM(R129:R134)</f>
        <v>0</v>
      </c>
      <c r="S128" s="178"/>
      <c r="T128" s="180">
        <f>SUM(T129:T134)</f>
        <v>0</v>
      </c>
      <c r="AR128" s="181" t="s">
        <v>82</v>
      </c>
      <c r="AT128" s="182" t="s">
        <v>74</v>
      </c>
      <c r="AU128" s="182" t="s">
        <v>75</v>
      </c>
      <c r="AY128" s="181" t="s">
        <v>175</v>
      </c>
      <c r="BK128" s="183">
        <f>SUM(BK129:BK134)</f>
        <v>0</v>
      </c>
    </row>
    <row r="129" spans="1:65" s="2" customFormat="1" ht="21.75" customHeight="1">
      <c r="A129" s="34"/>
      <c r="B129" s="35"/>
      <c r="C129" s="184" t="s">
        <v>82</v>
      </c>
      <c r="D129" s="184" t="s">
        <v>176</v>
      </c>
      <c r="E129" s="185" t="s">
        <v>177</v>
      </c>
      <c r="F129" s="186" t="s">
        <v>178</v>
      </c>
      <c r="G129" s="187" t="s">
        <v>179</v>
      </c>
      <c r="H129" s="188">
        <v>6</v>
      </c>
      <c r="I129" s="189"/>
      <c r="J129" s="190">
        <f>ROUND(I129*H129,2)</f>
        <v>0</v>
      </c>
      <c r="K129" s="186" t="s">
        <v>1</v>
      </c>
      <c r="L129" s="191"/>
      <c r="M129" s="192" t="s">
        <v>1</v>
      </c>
      <c r="N129" s="193" t="s">
        <v>40</v>
      </c>
      <c r="O129" s="71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6" t="s">
        <v>180</v>
      </c>
      <c r="AT129" s="196" t="s">
        <v>176</v>
      </c>
      <c r="AU129" s="196" t="s">
        <v>82</v>
      </c>
      <c r="AY129" s="17" t="s">
        <v>175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7" t="s">
        <v>82</v>
      </c>
      <c r="BK129" s="197">
        <f>ROUND(I129*H129,2)</f>
        <v>0</v>
      </c>
      <c r="BL129" s="17" t="s">
        <v>181</v>
      </c>
      <c r="BM129" s="196" t="s">
        <v>84</v>
      </c>
    </row>
    <row r="130" spans="1:65" s="12" customFormat="1" ht="11.25">
      <c r="B130" s="198"/>
      <c r="C130" s="199"/>
      <c r="D130" s="200" t="s">
        <v>182</v>
      </c>
      <c r="E130" s="201" t="s">
        <v>1</v>
      </c>
      <c r="F130" s="202" t="s">
        <v>614</v>
      </c>
      <c r="G130" s="199"/>
      <c r="H130" s="203">
        <v>6</v>
      </c>
      <c r="I130" s="204"/>
      <c r="J130" s="199"/>
      <c r="K130" s="199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182</v>
      </c>
      <c r="AU130" s="209" t="s">
        <v>82</v>
      </c>
      <c r="AV130" s="12" t="s">
        <v>84</v>
      </c>
      <c r="AW130" s="12" t="s">
        <v>31</v>
      </c>
      <c r="AX130" s="12" t="s">
        <v>75</v>
      </c>
      <c r="AY130" s="209" t="s">
        <v>175</v>
      </c>
    </row>
    <row r="131" spans="1:65" s="14" customFormat="1" ht="11.25">
      <c r="B131" s="223"/>
      <c r="C131" s="224"/>
      <c r="D131" s="200" t="s">
        <v>182</v>
      </c>
      <c r="E131" s="225" t="s">
        <v>1</v>
      </c>
      <c r="F131" s="226" t="s">
        <v>253</v>
      </c>
      <c r="G131" s="224"/>
      <c r="H131" s="227">
        <v>6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AT131" s="233" t="s">
        <v>182</v>
      </c>
      <c r="AU131" s="233" t="s">
        <v>82</v>
      </c>
      <c r="AV131" s="14" t="s">
        <v>181</v>
      </c>
      <c r="AW131" s="14" t="s">
        <v>31</v>
      </c>
      <c r="AX131" s="14" t="s">
        <v>82</v>
      </c>
      <c r="AY131" s="233" t="s">
        <v>175</v>
      </c>
    </row>
    <row r="132" spans="1:65" s="2" customFormat="1" ht="21.75" customHeight="1">
      <c r="A132" s="34"/>
      <c r="B132" s="35"/>
      <c r="C132" s="184" t="s">
        <v>84</v>
      </c>
      <c r="D132" s="184" t="s">
        <v>176</v>
      </c>
      <c r="E132" s="185" t="s">
        <v>184</v>
      </c>
      <c r="F132" s="186" t="s">
        <v>185</v>
      </c>
      <c r="G132" s="187" t="s">
        <v>179</v>
      </c>
      <c r="H132" s="188">
        <v>4</v>
      </c>
      <c r="I132" s="189"/>
      <c r="J132" s="190">
        <f>ROUND(I132*H132,2)</f>
        <v>0</v>
      </c>
      <c r="K132" s="186" t="s">
        <v>1</v>
      </c>
      <c r="L132" s="191"/>
      <c r="M132" s="192" t="s">
        <v>1</v>
      </c>
      <c r="N132" s="193" t="s">
        <v>40</v>
      </c>
      <c r="O132" s="71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6" t="s">
        <v>180</v>
      </c>
      <c r="AT132" s="196" t="s">
        <v>176</v>
      </c>
      <c r="AU132" s="196" t="s">
        <v>82</v>
      </c>
      <c r="AY132" s="17" t="s">
        <v>175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7" t="s">
        <v>82</v>
      </c>
      <c r="BK132" s="197">
        <f>ROUND(I132*H132,2)</f>
        <v>0</v>
      </c>
      <c r="BL132" s="17" t="s">
        <v>181</v>
      </c>
      <c r="BM132" s="196" t="s">
        <v>181</v>
      </c>
    </row>
    <row r="133" spans="1:65" s="12" customFormat="1" ht="11.25">
      <c r="B133" s="198"/>
      <c r="C133" s="199"/>
      <c r="D133" s="200" t="s">
        <v>182</v>
      </c>
      <c r="E133" s="201" t="s">
        <v>1</v>
      </c>
      <c r="F133" s="202" t="s">
        <v>186</v>
      </c>
      <c r="G133" s="199"/>
      <c r="H133" s="203">
        <v>4</v>
      </c>
      <c r="I133" s="204"/>
      <c r="J133" s="199"/>
      <c r="K133" s="199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182</v>
      </c>
      <c r="AU133" s="209" t="s">
        <v>82</v>
      </c>
      <c r="AV133" s="12" t="s">
        <v>84</v>
      </c>
      <c r="AW133" s="12" t="s">
        <v>31</v>
      </c>
      <c r="AX133" s="12" t="s">
        <v>75</v>
      </c>
      <c r="AY133" s="209" t="s">
        <v>175</v>
      </c>
    </row>
    <row r="134" spans="1:65" s="14" customFormat="1" ht="11.25">
      <c r="B134" s="223"/>
      <c r="C134" s="224"/>
      <c r="D134" s="200" t="s">
        <v>182</v>
      </c>
      <c r="E134" s="225" t="s">
        <v>1</v>
      </c>
      <c r="F134" s="226" t="s">
        <v>253</v>
      </c>
      <c r="G134" s="224"/>
      <c r="H134" s="227">
        <v>4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AT134" s="233" t="s">
        <v>182</v>
      </c>
      <c r="AU134" s="233" t="s">
        <v>82</v>
      </c>
      <c r="AV134" s="14" t="s">
        <v>181</v>
      </c>
      <c r="AW134" s="14" t="s">
        <v>31</v>
      </c>
      <c r="AX134" s="14" t="s">
        <v>82</v>
      </c>
      <c r="AY134" s="233" t="s">
        <v>175</v>
      </c>
    </row>
    <row r="135" spans="1:65" s="11" customFormat="1" ht="25.9" customHeight="1">
      <c r="B135" s="170"/>
      <c r="C135" s="171"/>
      <c r="D135" s="172" t="s">
        <v>74</v>
      </c>
      <c r="E135" s="173" t="s">
        <v>187</v>
      </c>
      <c r="F135" s="173" t="s">
        <v>188</v>
      </c>
      <c r="G135" s="171"/>
      <c r="H135" s="171"/>
      <c r="I135" s="174"/>
      <c r="J135" s="175">
        <f>BK135</f>
        <v>0</v>
      </c>
      <c r="K135" s="171"/>
      <c r="L135" s="176"/>
      <c r="M135" s="177"/>
      <c r="N135" s="178"/>
      <c r="O135" s="178"/>
      <c r="P135" s="179">
        <f>SUM(P136:P144)</f>
        <v>0</v>
      </c>
      <c r="Q135" s="178"/>
      <c r="R135" s="179">
        <f>SUM(R136:R144)</f>
        <v>0</v>
      </c>
      <c r="S135" s="178"/>
      <c r="T135" s="180">
        <f>SUM(T136:T144)</f>
        <v>0</v>
      </c>
      <c r="AR135" s="181" t="s">
        <v>82</v>
      </c>
      <c r="AT135" s="182" t="s">
        <v>74</v>
      </c>
      <c r="AU135" s="182" t="s">
        <v>75</v>
      </c>
      <c r="AY135" s="181" t="s">
        <v>175</v>
      </c>
      <c r="BK135" s="183">
        <f>SUM(BK136:BK144)</f>
        <v>0</v>
      </c>
    </row>
    <row r="136" spans="1:65" s="2" customFormat="1" ht="16.5" customHeight="1">
      <c r="A136" s="34"/>
      <c r="B136" s="35"/>
      <c r="C136" s="184" t="s">
        <v>92</v>
      </c>
      <c r="D136" s="184" t="s">
        <v>176</v>
      </c>
      <c r="E136" s="185" t="s">
        <v>189</v>
      </c>
      <c r="F136" s="186" t="s">
        <v>190</v>
      </c>
      <c r="G136" s="187" t="s">
        <v>179</v>
      </c>
      <c r="H136" s="188">
        <v>8</v>
      </c>
      <c r="I136" s="189"/>
      <c r="J136" s="190">
        <f>ROUND(I136*H136,2)</f>
        <v>0</v>
      </c>
      <c r="K136" s="186" t="s">
        <v>1</v>
      </c>
      <c r="L136" s="191"/>
      <c r="M136" s="192" t="s">
        <v>1</v>
      </c>
      <c r="N136" s="193" t="s">
        <v>40</v>
      </c>
      <c r="O136" s="71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6" t="s">
        <v>180</v>
      </c>
      <c r="AT136" s="196" t="s">
        <v>176</v>
      </c>
      <c r="AU136" s="196" t="s">
        <v>82</v>
      </c>
      <c r="AY136" s="17" t="s">
        <v>175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7" t="s">
        <v>82</v>
      </c>
      <c r="BK136" s="197">
        <f>ROUND(I136*H136,2)</f>
        <v>0</v>
      </c>
      <c r="BL136" s="17" t="s">
        <v>181</v>
      </c>
      <c r="BM136" s="196" t="s">
        <v>191</v>
      </c>
    </row>
    <row r="137" spans="1:65" s="12" customFormat="1" ht="11.25">
      <c r="B137" s="198"/>
      <c r="C137" s="199"/>
      <c r="D137" s="200" t="s">
        <v>182</v>
      </c>
      <c r="E137" s="201" t="s">
        <v>1</v>
      </c>
      <c r="F137" s="202" t="s">
        <v>615</v>
      </c>
      <c r="G137" s="199"/>
      <c r="H137" s="203">
        <v>8</v>
      </c>
      <c r="I137" s="204"/>
      <c r="J137" s="199"/>
      <c r="K137" s="199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182</v>
      </c>
      <c r="AU137" s="209" t="s">
        <v>82</v>
      </c>
      <c r="AV137" s="12" t="s">
        <v>84</v>
      </c>
      <c r="AW137" s="12" t="s">
        <v>31</v>
      </c>
      <c r="AX137" s="12" t="s">
        <v>75</v>
      </c>
      <c r="AY137" s="209" t="s">
        <v>175</v>
      </c>
    </row>
    <row r="138" spans="1:65" s="14" customFormat="1" ht="11.25">
      <c r="B138" s="223"/>
      <c r="C138" s="224"/>
      <c r="D138" s="200" t="s">
        <v>182</v>
      </c>
      <c r="E138" s="225" t="s">
        <v>1</v>
      </c>
      <c r="F138" s="226" t="s">
        <v>253</v>
      </c>
      <c r="G138" s="224"/>
      <c r="H138" s="227">
        <v>8</v>
      </c>
      <c r="I138" s="228"/>
      <c r="J138" s="224"/>
      <c r="K138" s="224"/>
      <c r="L138" s="229"/>
      <c r="M138" s="230"/>
      <c r="N138" s="231"/>
      <c r="O138" s="231"/>
      <c r="P138" s="231"/>
      <c r="Q138" s="231"/>
      <c r="R138" s="231"/>
      <c r="S138" s="231"/>
      <c r="T138" s="232"/>
      <c r="AT138" s="233" t="s">
        <v>182</v>
      </c>
      <c r="AU138" s="233" t="s">
        <v>82</v>
      </c>
      <c r="AV138" s="14" t="s">
        <v>181</v>
      </c>
      <c r="AW138" s="14" t="s">
        <v>31</v>
      </c>
      <c r="AX138" s="14" t="s">
        <v>82</v>
      </c>
      <c r="AY138" s="233" t="s">
        <v>175</v>
      </c>
    </row>
    <row r="139" spans="1:65" s="2" customFormat="1" ht="16.5" customHeight="1">
      <c r="A139" s="34"/>
      <c r="B139" s="35"/>
      <c r="C139" s="184" t="s">
        <v>181</v>
      </c>
      <c r="D139" s="184" t="s">
        <v>176</v>
      </c>
      <c r="E139" s="185" t="s">
        <v>193</v>
      </c>
      <c r="F139" s="186" t="s">
        <v>194</v>
      </c>
      <c r="G139" s="187" t="s">
        <v>179</v>
      </c>
      <c r="H139" s="188">
        <v>7</v>
      </c>
      <c r="I139" s="189"/>
      <c r="J139" s="190">
        <f>ROUND(I139*H139,2)</f>
        <v>0</v>
      </c>
      <c r="K139" s="186" t="s">
        <v>1</v>
      </c>
      <c r="L139" s="191"/>
      <c r="M139" s="192" t="s">
        <v>1</v>
      </c>
      <c r="N139" s="193" t="s">
        <v>40</v>
      </c>
      <c r="O139" s="71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6" t="s">
        <v>180</v>
      </c>
      <c r="AT139" s="196" t="s">
        <v>176</v>
      </c>
      <c r="AU139" s="196" t="s">
        <v>82</v>
      </c>
      <c r="AY139" s="17" t="s">
        <v>175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82</v>
      </c>
      <c r="BK139" s="197">
        <f>ROUND(I139*H139,2)</f>
        <v>0</v>
      </c>
      <c r="BL139" s="17" t="s">
        <v>181</v>
      </c>
      <c r="BM139" s="196" t="s">
        <v>180</v>
      </c>
    </row>
    <row r="140" spans="1:65" s="12" customFormat="1" ht="11.25">
      <c r="B140" s="198"/>
      <c r="C140" s="199"/>
      <c r="D140" s="200" t="s">
        <v>182</v>
      </c>
      <c r="E140" s="201" t="s">
        <v>1</v>
      </c>
      <c r="F140" s="202" t="s">
        <v>616</v>
      </c>
      <c r="G140" s="199"/>
      <c r="H140" s="203">
        <v>7</v>
      </c>
      <c r="I140" s="204"/>
      <c r="J140" s="199"/>
      <c r="K140" s="199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182</v>
      </c>
      <c r="AU140" s="209" t="s">
        <v>82</v>
      </c>
      <c r="AV140" s="12" t="s">
        <v>84</v>
      </c>
      <c r="AW140" s="12" t="s">
        <v>31</v>
      </c>
      <c r="AX140" s="12" t="s">
        <v>75</v>
      </c>
      <c r="AY140" s="209" t="s">
        <v>175</v>
      </c>
    </row>
    <row r="141" spans="1:65" s="14" customFormat="1" ht="11.25">
      <c r="B141" s="223"/>
      <c r="C141" s="224"/>
      <c r="D141" s="200" t="s">
        <v>182</v>
      </c>
      <c r="E141" s="225" t="s">
        <v>1</v>
      </c>
      <c r="F141" s="226" t="s">
        <v>253</v>
      </c>
      <c r="G141" s="224"/>
      <c r="H141" s="227">
        <v>7</v>
      </c>
      <c r="I141" s="228"/>
      <c r="J141" s="224"/>
      <c r="K141" s="224"/>
      <c r="L141" s="229"/>
      <c r="M141" s="230"/>
      <c r="N141" s="231"/>
      <c r="O141" s="231"/>
      <c r="P141" s="231"/>
      <c r="Q141" s="231"/>
      <c r="R141" s="231"/>
      <c r="S141" s="231"/>
      <c r="T141" s="232"/>
      <c r="AT141" s="233" t="s">
        <v>182</v>
      </c>
      <c r="AU141" s="233" t="s">
        <v>82</v>
      </c>
      <c r="AV141" s="14" t="s">
        <v>181</v>
      </c>
      <c r="AW141" s="14" t="s">
        <v>31</v>
      </c>
      <c r="AX141" s="14" t="s">
        <v>82</v>
      </c>
      <c r="AY141" s="233" t="s">
        <v>175</v>
      </c>
    </row>
    <row r="142" spans="1:65" s="2" customFormat="1" ht="16.5" customHeight="1">
      <c r="A142" s="34"/>
      <c r="B142" s="35"/>
      <c r="C142" s="184" t="s">
        <v>196</v>
      </c>
      <c r="D142" s="184" t="s">
        <v>176</v>
      </c>
      <c r="E142" s="185" t="s">
        <v>197</v>
      </c>
      <c r="F142" s="186" t="s">
        <v>198</v>
      </c>
      <c r="G142" s="187" t="s">
        <v>179</v>
      </c>
      <c r="H142" s="188">
        <v>8</v>
      </c>
      <c r="I142" s="189"/>
      <c r="J142" s="190">
        <f>ROUND(I142*H142,2)</f>
        <v>0</v>
      </c>
      <c r="K142" s="186" t="s">
        <v>1</v>
      </c>
      <c r="L142" s="191"/>
      <c r="M142" s="192" t="s">
        <v>1</v>
      </c>
      <c r="N142" s="193" t="s">
        <v>40</v>
      </c>
      <c r="O142" s="71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6" t="s">
        <v>180</v>
      </c>
      <c r="AT142" s="196" t="s">
        <v>176</v>
      </c>
      <c r="AU142" s="196" t="s">
        <v>82</v>
      </c>
      <c r="AY142" s="17" t="s">
        <v>175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7" t="s">
        <v>82</v>
      </c>
      <c r="BK142" s="197">
        <f>ROUND(I142*H142,2)</f>
        <v>0</v>
      </c>
      <c r="BL142" s="17" t="s">
        <v>181</v>
      </c>
      <c r="BM142" s="196" t="s">
        <v>199</v>
      </c>
    </row>
    <row r="143" spans="1:65" s="12" customFormat="1" ht="11.25">
      <c r="B143" s="198"/>
      <c r="C143" s="199"/>
      <c r="D143" s="200" t="s">
        <v>182</v>
      </c>
      <c r="E143" s="201" t="s">
        <v>1</v>
      </c>
      <c r="F143" s="202" t="s">
        <v>617</v>
      </c>
      <c r="G143" s="199"/>
      <c r="H143" s="203">
        <v>8</v>
      </c>
      <c r="I143" s="204"/>
      <c r="J143" s="199"/>
      <c r="K143" s="199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182</v>
      </c>
      <c r="AU143" s="209" t="s">
        <v>82</v>
      </c>
      <c r="AV143" s="12" t="s">
        <v>84</v>
      </c>
      <c r="AW143" s="12" t="s">
        <v>31</v>
      </c>
      <c r="AX143" s="12" t="s">
        <v>75</v>
      </c>
      <c r="AY143" s="209" t="s">
        <v>175</v>
      </c>
    </row>
    <row r="144" spans="1:65" s="14" customFormat="1" ht="11.25">
      <c r="B144" s="223"/>
      <c r="C144" s="224"/>
      <c r="D144" s="200" t="s">
        <v>182</v>
      </c>
      <c r="E144" s="225" t="s">
        <v>1</v>
      </c>
      <c r="F144" s="226" t="s">
        <v>253</v>
      </c>
      <c r="G144" s="224"/>
      <c r="H144" s="227">
        <v>8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AT144" s="233" t="s">
        <v>182</v>
      </c>
      <c r="AU144" s="233" t="s">
        <v>82</v>
      </c>
      <c r="AV144" s="14" t="s">
        <v>181</v>
      </c>
      <c r="AW144" s="14" t="s">
        <v>31</v>
      </c>
      <c r="AX144" s="14" t="s">
        <v>82</v>
      </c>
      <c r="AY144" s="233" t="s">
        <v>175</v>
      </c>
    </row>
    <row r="145" spans="1:65" s="11" customFormat="1" ht="25.9" customHeight="1">
      <c r="B145" s="170"/>
      <c r="C145" s="171"/>
      <c r="D145" s="172" t="s">
        <v>74</v>
      </c>
      <c r="E145" s="173" t="s">
        <v>201</v>
      </c>
      <c r="F145" s="173" t="s">
        <v>202</v>
      </c>
      <c r="G145" s="171"/>
      <c r="H145" s="171"/>
      <c r="I145" s="174"/>
      <c r="J145" s="175">
        <f>BK145</f>
        <v>0</v>
      </c>
      <c r="K145" s="171"/>
      <c r="L145" s="176"/>
      <c r="M145" s="177"/>
      <c r="N145" s="178"/>
      <c r="O145" s="178"/>
      <c r="P145" s="179">
        <f>SUM(P146:P169)</f>
        <v>0</v>
      </c>
      <c r="Q145" s="178"/>
      <c r="R145" s="179">
        <f>SUM(R146:R169)</f>
        <v>0</v>
      </c>
      <c r="S145" s="178"/>
      <c r="T145" s="180">
        <f>SUM(T146:T169)</f>
        <v>0</v>
      </c>
      <c r="AR145" s="181" t="s">
        <v>82</v>
      </c>
      <c r="AT145" s="182" t="s">
        <v>74</v>
      </c>
      <c r="AU145" s="182" t="s">
        <v>75</v>
      </c>
      <c r="AY145" s="181" t="s">
        <v>175</v>
      </c>
      <c r="BK145" s="183">
        <f>SUM(BK146:BK169)</f>
        <v>0</v>
      </c>
    </row>
    <row r="146" spans="1:65" s="2" customFormat="1" ht="16.5" customHeight="1">
      <c r="A146" s="34"/>
      <c r="B146" s="35"/>
      <c r="C146" s="184" t="s">
        <v>191</v>
      </c>
      <c r="D146" s="184" t="s">
        <v>176</v>
      </c>
      <c r="E146" s="185" t="s">
        <v>472</v>
      </c>
      <c r="F146" s="186" t="s">
        <v>473</v>
      </c>
      <c r="G146" s="187" t="s">
        <v>179</v>
      </c>
      <c r="H146" s="188">
        <v>16</v>
      </c>
      <c r="I146" s="189"/>
      <c r="J146" s="190">
        <f>ROUND(I146*H146,2)</f>
        <v>0</v>
      </c>
      <c r="K146" s="186" t="s">
        <v>1</v>
      </c>
      <c r="L146" s="191"/>
      <c r="M146" s="192" t="s">
        <v>1</v>
      </c>
      <c r="N146" s="193" t="s">
        <v>40</v>
      </c>
      <c r="O146" s="71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6" t="s">
        <v>180</v>
      </c>
      <c r="AT146" s="196" t="s">
        <v>176</v>
      </c>
      <c r="AU146" s="196" t="s">
        <v>82</v>
      </c>
      <c r="AY146" s="17" t="s">
        <v>175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7" t="s">
        <v>82</v>
      </c>
      <c r="BK146" s="197">
        <f>ROUND(I146*H146,2)</f>
        <v>0</v>
      </c>
      <c r="BL146" s="17" t="s">
        <v>181</v>
      </c>
      <c r="BM146" s="196" t="s">
        <v>8</v>
      </c>
    </row>
    <row r="147" spans="1:65" s="12" customFormat="1" ht="11.25">
      <c r="B147" s="198"/>
      <c r="C147" s="199"/>
      <c r="D147" s="200" t="s">
        <v>182</v>
      </c>
      <c r="E147" s="201" t="s">
        <v>1</v>
      </c>
      <c r="F147" s="202" t="s">
        <v>618</v>
      </c>
      <c r="G147" s="199"/>
      <c r="H147" s="203">
        <v>16</v>
      </c>
      <c r="I147" s="204"/>
      <c r="J147" s="199"/>
      <c r="K147" s="199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182</v>
      </c>
      <c r="AU147" s="209" t="s">
        <v>82</v>
      </c>
      <c r="AV147" s="12" t="s">
        <v>84</v>
      </c>
      <c r="AW147" s="12" t="s">
        <v>31</v>
      </c>
      <c r="AX147" s="12" t="s">
        <v>75</v>
      </c>
      <c r="AY147" s="209" t="s">
        <v>175</v>
      </c>
    </row>
    <row r="148" spans="1:65" s="14" customFormat="1" ht="11.25">
      <c r="B148" s="223"/>
      <c r="C148" s="224"/>
      <c r="D148" s="200" t="s">
        <v>182</v>
      </c>
      <c r="E148" s="225" t="s">
        <v>1</v>
      </c>
      <c r="F148" s="226" t="s">
        <v>253</v>
      </c>
      <c r="G148" s="224"/>
      <c r="H148" s="227">
        <v>16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AT148" s="233" t="s">
        <v>182</v>
      </c>
      <c r="AU148" s="233" t="s">
        <v>82</v>
      </c>
      <c r="AV148" s="14" t="s">
        <v>181</v>
      </c>
      <c r="AW148" s="14" t="s">
        <v>31</v>
      </c>
      <c r="AX148" s="14" t="s">
        <v>82</v>
      </c>
      <c r="AY148" s="233" t="s">
        <v>175</v>
      </c>
    </row>
    <row r="149" spans="1:65" s="2" customFormat="1" ht="16.5" customHeight="1">
      <c r="A149" s="34"/>
      <c r="B149" s="35"/>
      <c r="C149" s="184" t="s">
        <v>206</v>
      </c>
      <c r="D149" s="184" t="s">
        <v>176</v>
      </c>
      <c r="E149" s="185" t="s">
        <v>475</v>
      </c>
      <c r="F149" s="186" t="s">
        <v>476</v>
      </c>
      <c r="G149" s="187" t="s">
        <v>179</v>
      </c>
      <c r="H149" s="188">
        <v>32</v>
      </c>
      <c r="I149" s="189"/>
      <c r="J149" s="190">
        <f>ROUND(I149*H149,2)</f>
        <v>0</v>
      </c>
      <c r="K149" s="186" t="s">
        <v>1</v>
      </c>
      <c r="L149" s="191"/>
      <c r="M149" s="192" t="s">
        <v>1</v>
      </c>
      <c r="N149" s="193" t="s">
        <v>40</v>
      </c>
      <c r="O149" s="71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6" t="s">
        <v>180</v>
      </c>
      <c r="AT149" s="196" t="s">
        <v>176</v>
      </c>
      <c r="AU149" s="196" t="s">
        <v>82</v>
      </c>
      <c r="AY149" s="17" t="s">
        <v>175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7" t="s">
        <v>82</v>
      </c>
      <c r="BK149" s="197">
        <f>ROUND(I149*H149,2)</f>
        <v>0</v>
      </c>
      <c r="BL149" s="17" t="s">
        <v>181</v>
      </c>
      <c r="BM149" s="196" t="s">
        <v>209</v>
      </c>
    </row>
    <row r="150" spans="1:65" s="12" customFormat="1" ht="11.25">
      <c r="B150" s="198"/>
      <c r="C150" s="199"/>
      <c r="D150" s="200" t="s">
        <v>182</v>
      </c>
      <c r="E150" s="201" t="s">
        <v>1</v>
      </c>
      <c r="F150" s="202" t="s">
        <v>619</v>
      </c>
      <c r="G150" s="199"/>
      <c r="H150" s="203">
        <v>32</v>
      </c>
      <c r="I150" s="204"/>
      <c r="J150" s="199"/>
      <c r="K150" s="199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182</v>
      </c>
      <c r="AU150" s="209" t="s">
        <v>82</v>
      </c>
      <c r="AV150" s="12" t="s">
        <v>84</v>
      </c>
      <c r="AW150" s="12" t="s">
        <v>31</v>
      </c>
      <c r="AX150" s="12" t="s">
        <v>75</v>
      </c>
      <c r="AY150" s="209" t="s">
        <v>175</v>
      </c>
    </row>
    <row r="151" spans="1:65" s="14" customFormat="1" ht="11.25">
      <c r="B151" s="223"/>
      <c r="C151" s="224"/>
      <c r="D151" s="200" t="s">
        <v>182</v>
      </c>
      <c r="E151" s="225" t="s">
        <v>1</v>
      </c>
      <c r="F151" s="226" t="s">
        <v>253</v>
      </c>
      <c r="G151" s="224"/>
      <c r="H151" s="227">
        <v>32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AT151" s="233" t="s">
        <v>182</v>
      </c>
      <c r="AU151" s="233" t="s">
        <v>82</v>
      </c>
      <c r="AV151" s="14" t="s">
        <v>181</v>
      </c>
      <c r="AW151" s="14" t="s">
        <v>31</v>
      </c>
      <c r="AX151" s="14" t="s">
        <v>82</v>
      </c>
      <c r="AY151" s="233" t="s">
        <v>175</v>
      </c>
    </row>
    <row r="152" spans="1:65" s="2" customFormat="1" ht="16.5" customHeight="1">
      <c r="A152" s="34"/>
      <c r="B152" s="35"/>
      <c r="C152" s="184" t="s">
        <v>180</v>
      </c>
      <c r="D152" s="184" t="s">
        <v>176</v>
      </c>
      <c r="E152" s="185" t="s">
        <v>478</v>
      </c>
      <c r="F152" s="186" t="s">
        <v>479</v>
      </c>
      <c r="G152" s="187" t="s">
        <v>179</v>
      </c>
      <c r="H152" s="188">
        <v>56</v>
      </c>
      <c r="I152" s="189"/>
      <c r="J152" s="190">
        <f>ROUND(I152*H152,2)</f>
        <v>0</v>
      </c>
      <c r="K152" s="186" t="s">
        <v>1</v>
      </c>
      <c r="L152" s="191"/>
      <c r="M152" s="192" t="s">
        <v>1</v>
      </c>
      <c r="N152" s="193" t="s">
        <v>40</v>
      </c>
      <c r="O152" s="71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6" t="s">
        <v>180</v>
      </c>
      <c r="AT152" s="196" t="s">
        <v>176</v>
      </c>
      <c r="AU152" s="196" t="s">
        <v>82</v>
      </c>
      <c r="AY152" s="17" t="s">
        <v>175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82</v>
      </c>
      <c r="BK152" s="197">
        <f>ROUND(I152*H152,2)</f>
        <v>0</v>
      </c>
      <c r="BL152" s="17" t="s">
        <v>181</v>
      </c>
      <c r="BM152" s="196" t="s">
        <v>213</v>
      </c>
    </row>
    <row r="153" spans="1:65" s="12" customFormat="1" ht="11.25">
      <c r="B153" s="198"/>
      <c r="C153" s="199"/>
      <c r="D153" s="200" t="s">
        <v>182</v>
      </c>
      <c r="E153" s="201" t="s">
        <v>1</v>
      </c>
      <c r="F153" s="202" t="s">
        <v>620</v>
      </c>
      <c r="G153" s="199"/>
      <c r="H153" s="203">
        <v>56</v>
      </c>
      <c r="I153" s="204"/>
      <c r="J153" s="199"/>
      <c r="K153" s="199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182</v>
      </c>
      <c r="AU153" s="209" t="s">
        <v>82</v>
      </c>
      <c r="AV153" s="12" t="s">
        <v>84</v>
      </c>
      <c r="AW153" s="12" t="s">
        <v>31</v>
      </c>
      <c r="AX153" s="12" t="s">
        <v>75</v>
      </c>
      <c r="AY153" s="209" t="s">
        <v>175</v>
      </c>
    </row>
    <row r="154" spans="1:65" s="14" customFormat="1" ht="11.25">
      <c r="B154" s="223"/>
      <c r="C154" s="224"/>
      <c r="D154" s="200" t="s">
        <v>182</v>
      </c>
      <c r="E154" s="225" t="s">
        <v>1</v>
      </c>
      <c r="F154" s="226" t="s">
        <v>253</v>
      </c>
      <c r="G154" s="224"/>
      <c r="H154" s="227">
        <v>56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AT154" s="233" t="s">
        <v>182</v>
      </c>
      <c r="AU154" s="233" t="s">
        <v>82</v>
      </c>
      <c r="AV154" s="14" t="s">
        <v>181</v>
      </c>
      <c r="AW154" s="14" t="s">
        <v>31</v>
      </c>
      <c r="AX154" s="14" t="s">
        <v>82</v>
      </c>
      <c r="AY154" s="233" t="s">
        <v>175</v>
      </c>
    </row>
    <row r="155" spans="1:65" s="2" customFormat="1" ht="16.5" customHeight="1">
      <c r="A155" s="34"/>
      <c r="B155" s="35"/>
      <c r="C155" s="184" t="s">
        <v>215</v>
      </c>
      <c r="D155" s="184" t="s">
        <v>176</v>
      </c>
      <c r="E155" s="185" t="s">
        <v>481</v>
      </c>
      <c r="F155" s="186" t="s">
        <v>482</v>
      </c>
      <c r="G155" s="187" t="s">
        <v>179</v>
      </c>
      <c r="H155" s="188">
        <v>18</v>
      </c>
      <c r="I155" s="189"/>
      <c r="J155" s="190">
        <f>ROUND(I155*H155,2)</f>
        <v>0</v>
      </c>
      <c r="K155" s="186" t="s">
        <v>1</v>
      </c>
      <c r="L155" s="191"/>
      <c r="M155" s="192" t="s">
        <v>1</v>
      </c>
      <c r="N155" s="193" t="s">
        <v>40</v>
      </c>
      <c r="O155" s="71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6" t="s">
        <v>180</v>
      </c>
      <c r="AT155" s="196" t="s">
        <v>176</v>
      </c>
      <c r="AU155" s="196" t="s">
        <v>82</v>
      </c>
      <c r="AY155" s="17" t="s">
        <v>175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7" t="s">
        <v>82</v>
      </c>
      <c r="BK155" s="197">
        <f>ROUND(I155*H155,2)</f>
        <v>0</v>
      </c>
      <c r="BL155" s="17" t="s">
        <v>181</v>
      </c>
      <c r="BM155" s="196" t="s">
        <v>218</v>
      </c>
    </row>
    <row r="156" spans="1:65" s="12" customFormat="1" ht="11.25">
      <c r="B156" s="198"/>
      <c r="C156" s="199"/>
      <c r="D156" s="200" t="s">
        <v>182</v>
      </c>
      <c r="E156" s="201" t="s">
        <v>1</v>
      </c>
      <c r="F156" s="202" t="s">
        <v>621</v>
      </c>
      <c r="G156" s="199"/>
      <c r="H156" s="203">
        <v>18</v>
      </c>
      <c r="I156" s="204"/>
      <c r="J156" s="199"/>
      <c r="K156" s="199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182</v>
      </c>
      <c r="AU156" s="209" t="s">
        <v>82</v>
      </c>
      <c r="AV156" s="12" t="s">
        <v>84</v>
      </c>
      <c r="AW156" s="12" t="s">
        <v>31</v>
      </c>
      <c r="AX156" s="12" t="s">
        <v>75</v>
      </c>
      <c r="AY156" s="209" t="s">
        <v>175</v>
      </c>
    </row>
    <row r="157" spans="1:65" s="14" customFormat="1" ht="11.25">
      <c r="B157" s="223"/>
      <c r="C157" s="224"/>
      <c r="D157" s="200" t="s">
        <v>182</v>
      </c>
      <c r="E157" s="225" t="s">
        <v>1</v>
      </c>
      <c r="F157" s="226" t="s">
        <v>253</v>
      </c>
      <c r="G157" s="224"/>
      <c r="H157" s="227">
        <v>18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AT157" s="233" t="s">
        <v>182</v>
      </c>
      <c r="AU157" s="233" t="s">
        <v>82</v>
      </c>
      <c r="AV157" s="14" t="s">
        <v>181</v>
      </c>
      <c r="AW157" s="14" t="s">
        <v>31</v>
      </c>
      <c r="AX157" s="14" t="s">
        <v>82</v>
      </c>
      <c r="AY157" s="233" t="s">
        <v>175</v>
      </c>
    </row>
    <row r="158" spans="1:65" s="2" customFormat="1" ht="16.5" customHeight="1">
      <c r="A158" s="34"/>
      <c r="B158" s="35"/>
      <c r="C158" s="184" t="s">
        <v>199</v>
      </c>
      <c r="D158" s="184" t="s">
        <v>176</v>
      </c>
      <c r="E158" s="185" t="s">
        <v>484</v>
      </c>
      <c r="F158" s="186" t="s">
        <v>485</v>
      </c>
      <c r="G158" s="187" t="s">
        <v>179</v>
      </c>
      <c r="H158" s="188">
        <v>38</v>
      </c>
      <c r="I158" s="189"/>
      <c r="J158" s="190">
        <f>ROUND(I158*H158,2)</f>
        <v>0</v>
      </c>
      <c r="K158" s="186" t="s">
        <v>1</v>
      </c>
      <c r="L158" s="191"/>
      <c r="M158" s="192" t="s">
        <v>1</v>
      </c>
      <c r="N158" s="193" t="s">
        <v>40</v>
      </c>
      <c r="O158" s="71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6" t="s">
        <v>180</v>
      </c>
      <c r="AT158" s="196" t="s">
        <v>176</v>
      </c>
      <c r="AU158" s="196" t="s">
        <v>82</v>
      </c>
      <c r="AY158" s="17" t="s">
        <v>175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7" t="s">
        <v>82</v>
      </c>
      <c r="BK158" s="197">
        <f>ROUND(I158*H158,2)</f>
        <v>0</v>
      </c>
      <c r="BL158" s="17" t="s">
        <v>181</v>
      </c>
      <c r="BM158" s="196" t="s">
        <v>222</v>
      </c>
    </row>
    <row r="159" spans="1:65" s="12" customFormat="1" ht="11.25">
      <c r="B159" s="198"/>
      <c r="C159" s="199"/>
      <c r="D159" s="200" t="s">
        <v>182</v>
      </c>
      <c r="E159" s="201" t="s">
        <v>1</v>
      </c>
      <c r="F159" s="202" t="s">
        <v>622</v>
      </c>
      <c r="G159" s="199"/>
      <c r="H159" s="203">
        <v>38</v>
      </c>
      <c r="I159" s="204"/>
      <c r="J159" s="199"/>
      <c r="K159" s="199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182</v>
      </c>
      <c r="AU159" s="209" t="s">
        <v>82</v>
      </c>
      <c r="AV159" s="12" t="s">
        <v>84</v>
      </c>
      <c r="AW159" s="12" t="s">
        <v>31</v>
      </c>
      <c r="AX159" s="12" t="s">
        <v>75</v>
      </c>
      <c r="AY159" s="209" t="s">
        <v>175</v>
      </c>
    </row>
    <row r="160" spans="1:65" s="14" customFormat="1" ht="11.25">
      <c r="B160" s="223"/>
      <c r="C160" s="224"/>
      <c r="D160" s="200" t="s">
        <v>182</v>
      </c>
      <c r="E160" s="225" t="s">
        <v>1</v>
      </c>
      <c r="F160" s="226" t="s">
        <v>253</v>
      </c>
      <c r="G160" s="224"/>
      <c r="H160" s="227">
        <v>38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AT160" s="233" t="s">
        <v>182</v>
      </c>
      <c r="AU160" s="233" t="s">
        <v>82</v>
      </c>
      <c r="AV160" s="14" t="s">
        <v>181</v>
      </c>
      <c r="AW160" s="14" t="s">
        <v>31</v>
      </c>
      <c r="AX160" s="14" t="s">
        <v>82</v>
      </c>
      <c r="AY160" s="233" t="s">
        <v>175</v>
      </c>
    </row>
    <row r="161" spans="1:65" s="2" customFormat="1" ht="16.5" customHeight="1">
      <c r="A161" s="34"/>
      <c r="B161" s="35"/>
      <c r="C161" s="184" t="s">
        <v>224</v>
      </c>
      <c r="D161" s="184" t="s">
        <v>176</v>
      </c>
      <c r="E161" s="185" t="s">
        <v>487</v>
      </c>
      <c r="F161" s="186" t="s">
        <v>488</v>
      </c>
      <c r="G161" s="187" t="s">
        <v>179</v>
      </c>
      <c r="H161" s="188">
        <v>46</v>
      </c>
      <c r="I161" s="189"/>
      <c r="J161" s="190">
        <f>ROUND(I161*H161,2)</f>
        <v>0</v>
      </c>
      <c r="K161" s="186" t="s">
        <v>1</v>
      </c>
      <c r="L161" s="191"/>
      <c r="M161" s="192" t="s">
        <v>1</v>
      </c>
      <c r="N161" s="193" t="s">
        <v>40</v>
      </c>
      <c r="O161" s="71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6" t="s">
        <v>180</v>
      </c>
      <c r="AT161" s="196" t="s">
        <v>176</v>
      </c>
      <c r="AU161" s="196" t="s">
        <v>82</v>
      </c>
      <c r="AY161" s="17" t="s">
        <v>175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7" t="s">
        <v>82</v>
      </c>
      <c r="BK161" s="197">
        <f>ROUND(I161*H161,2)</f>
        <v>0</v>
      </c>
      <c r="BL161" s="17" t="s">
        <v>181</v>
      </c>
      <c r="BM161" s="196" t="s">
        <v>227</v>
      </c>
    </row>
    <row r="162" spans="1:65" s="12" customFormat="1" ht="11.25">
      <c r="B162" s="198"/>
      <c r="C162" s="199"/>
      <c r="D162" s="200" t="s">
        <v>182</v>
      </c>
      <c r="E162" s="201" t="s">
        <v>1</v>
      </c>
      <c r="F162" s="202" t="s">
        <v>623</v>
      </c>
      <c r="G162" s="199"/>
      <c r="H162" s="203">
        <v>46</v>
      </c>
      <c r="I162" s="204"/>
      <c r="J162" s="199"/>
      <c r="K162" s="199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182</v>
      </c>
      <c r="AU162" s="209" t="s">
        <v>82</v>
      </c>
      <c r="AV162" s="12" t="s">
        <v>84</v>
      </c>
      <c r="AW162" s="12" t="s">
        <v>31</v>
      </c>
      <c r="AX162" s="12" t="s">
        <v>75</v>
      </c>
      <c r="AY162" s="209" t="s">
        <v>175</v>
      </c>
    </row>
    <row r="163" spans="1:65" s="14" customFormat="1" ht="11.25">
      <c r="B163" s="223"/>
      <c r="C163" s="224"/>
      <c r="D163" s="200" t="s">
        <v>182</v>
      </c>
      <c r="E163" s="225" t="s">
        <v>1</v>
      </c>
      <c r="F163" s="226" t="s">
        <v>253</v>
      </c>
      <c r="G163" s="224"/>
      <c r="H163" s="227">
        <v>46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AT163" s="233" t="s">
        <v>182</v>
      </c>
      <c r="AU163" s="233" t="s">
        <v>82</v>
      </c>
      <c r="AV163" s="14" t="s">
        <v>181</v>
      </c>
      <c r="AW163" s="14" t="s">
        <v>31</v>
      </c>
      <c r="AX163" s="14" t="s">
        <v>82</v>
      </c>
      <c r="AY163" s="233" t="s">
        <v>175</v>
      </c>
    </row>
    <row r="164" spans="1:65" s="2" customFormat="1" ht="16.5" customHeight="1">
      <c r="A164" s="34"/>
      <c r="B164" s="35"/>
      <c r="C164" s="184" t="s">
        <v>8</v>
      </c>
      <c r="D164" s="184" t="s">
        <v>176</v>
      </c>
      <c r="E164" s="185" t="s">
        <v>490</v>
      </c>
      <c r="F164" s="186" t="s">
        <v>491</v>
      </c>
      <c r="G164" s="187" t="s">
        <v>179</v>
      </c>
      <c r="H164" s="188">
        <v>54</v>
      </c>
      <c r="I164" s="189"/>
      <c r="J164" s="190">
        <f>ROUND(I164*H164,2)</f>
        <v>0</v>
      </c>
      <c r="K164" s="186" t="s">
        <v>1</v>
      </c>
      <c r="L164" s="191"/>
      <c r="M164" s="192" t="s">
        <v>1</v>
      </c>
      <c r="N164" s="193" t="s">
        <v>40</v>
      </c>
      <c r="O164" s="71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6" t="s">
        <v>180</v>
      </c>
      <c r="AT164" s="196" t="s">
        <v>176</v>
      </c>
      <c r="AU164" s="196" t="s">
        <v>82</v>
      </c>
      <c r="AY164" s="17" t="s">
        <v>175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7" t="s">
        <v>82</v>
      </c>
      <c r="BK164" s="197">
        <f>ROUND(I164*H164,2)</f>
        <v>0</v>
      </c>
      <c r="BL164" s="17" t="s">
        <v>181</v>
      </c>
      <c r="BM164" s="196" t="s">
        <v>231</v>
      </c>
    </row>
    <row r="165" spans="1:65" s="12" customFormat="1" ht="11.25">
      <c r="B165" s="198"/>
      <c r="C165" s="199"/>
      <c r="D165" s="200" t="s">
        <v>182</v>
      </c>
      <c r="E165" s="201" t="s">
        <v>1</v>
      </c>
      <c r="F165" s="202" t="s">
        <v>624</v>
      </c>
      <c r="G165" s="199"/>
      <c r="H165" s="203">
        <v>54</v>
      </c>
      <c r="I165" s="204"/>
      <c r="J165" s="199"/>
      <c r="K165" s="199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182</v>
      </c>
      <c r="AU165" s="209" t="s">
        <v>82</v>
      </c>
      <c r="AV165" s="12" t="s">
        <v>84</v>
      </c>
      <c r="AW165" s="12" t="s">
        <v>31</v>
      </c>
      <c r="AX165" s="12" t="s">
        <v>75</v>
      </c>
      <c r="AY165" s="209" t="s">
        <v>175</v>
      </c>
    </row>
    <row r="166" spans="1:65" s="14" customFormat="1" ht="11.25">
      <c r="B166" s="223"/>
      <c r="C166" s="224"/>
      <c r="D166" s="200" t="s">
        <v>182</v>
      </c>
      <c r="E166" s="225" t="s">
        <v>1</v>
      </c>
      <c r="F166" s="226" t="s">
        <v>253</v>
      </c>
      <c r="G166" s="224"/>
      <c r="H166" s="227">
        <v>54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AT166" s="233" t="s">
        <v>182</v>
      </c>
      <c r="AU166" s="233" t="s">
        <v>82</v>
      </c>
      <c r="AV166" s="14" t="s">
        <v>181</v>
      </c>
      <c r="AW166" s="14" t="s">
        <v>31</v>
      </c>
      <c r="AX166" s="14" t="s">
        <v>82</v>
      </c>
      <c r="AY166" s="233" t="s">
        <v>175</v>
      </c>
    </row>
    <row r="167" spans="1:65" s="2" customFormat="1" ht="16.5" customHeight="1">
      <c r="A167" s="34"/>
      <c r="B167" s="35"/>
      <c r="C167" s="184" t="s">
        <v>233</v>
      </c>
      <c r="D167" s="184" t="s">
        <v>176</v>
      </c>
      <c r="E167" s="185" t="s">
        <v>493</v>
      </c>
      <c r="F167" s="186" t="s">
        <v>494</v>
      </c>
      <c r="G167" s="187" t="s">
        <v>179</v>
      </c>
      <c r="H167" s="188">
        <v>20</v>
      </c>
      <c r="I167" s="189"/>
      <c r="J167" s="190">
        <f>ROUND(I167*H167,2)</f>
        <v>0</v>
      </c>
      <c r="K167" s="186" t="s">
        <v>1</v>
      </c>
      <c r="L167" s="191"/>
      <c r="M167" s="192" t="s">
        <v>1</v>
      </c>
      <c r="N167" s="193" t="s">
        <v>40</v>
      </c>
      <c r="O167" s="71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6" t="s">
        <v>180</v>
      </c>
      <c r="AT167" s="196" t="s">
        <v>176</v>
      </c>
      <c r="AU167" s="196" t="s">
        <v>82</v>
      </c>
      <c r="AY167" s="17" t="s">
        <v>175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7" t="s">
        <v>82</v>
      </c>
      <c r="BK167" s="197">
        <f>ROUND(I167*H167,2)</f>
        <v>0</v>
      </c>
      <c r="BL167" s="17" t="s">
        <v>181</v>
      </c>
      <c r="BM167" s="196" t="s">
        <v>236</v>
      </c>
    </row>
    <row r="168" spans="1:65" s="12" customFormat="1" ht="11.25">
      <c r="B168" s="198"/>
      <c r="C168" s="199"/>
      <c r="D168" s="200" t="s">
        <v>182</v>
      </c>
      <c r="E168" s="201" t="s">
        <v>1</v>
      </c>
      <c r="F168" s="202" t="s">
        <v>625</v>
      </c>
      <c r="G168" s="199"/>
      <c r="H168" s="203">
        <v>20</v>
      </c>
      <c r="I168" s="204"/>
      <c r="J168" s="199"/>
      <c r="K168" s="199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182</v>
      </c>
      <c r="AU168" s="209" t="s">
        <v>82</v>
      </c>
      <c r="AV168" s="12" t="s">
        <v>84</v>
      </c>
      <c r="AW168" s="12" t="s">
        <v>31</v>
      </c>
      <c r="AX168" s="12" t="s">
        <v>75</v>
      </c>
      <c r="AY168" s="209" t="s">
        <v>175</v>
      </c>
    </row>
    <row r="169" spans="1:65" s="14" customFormat="1" ht="11.25">
      <c r="B169" s="223"/>
      <c r="C169" s="224"/>
      <c r="D169" s="200" t="s">
        <v>182</v>
      </c>
      <c r="E169" s="225" t="s">
        <v>1</v>
      </c>
      <c r="F169" s="226" t="s">
        <v>253</v>
      </c>
      <c r="G169" s="224"/>
      <c r="H169" s="227">
        <v>20</v>
      </c>
      <c r="I169" s="228"/>
      <c r="J169" s="224"/>
      <c r="K169" s="224"/>
      <c r="L169" s="229"/>
      <c r="M169" s="250"/>
      <c r="N169" s="251"/>
      <c r="O169" s="251"/>
      <c r="P169" s="251"/>
      <c r="Q169" s="251"/>
      <c r="R169" s="251"/>
      <c r="S169" s="251"/>
      <c r="T169" s="252"/>
      <c r="AT169" s="233" t="s">
        <v>182</v>
      </c>
      <c r="AU169" s="233" t="s">
        <v>82</v>
      </c>
      <c r="AV169" s="14" t="s">
        <v>181</v>
      </c>
      <c r="AW169" s="14" t="s">
        <v>31</v>
      </c>
      <c r="AX169" s="14" t="s">
        <v>82</v>
      </c>
      <c r="AY169" s="233" t="s">
        <v>175</v>
      </c>
    </row>
    <row r="170" spans="1:65" s="2" customFormat="1" ht="6.95" customHeight="1">
      <c r="A170" s="34"/>
      <c r="B170" s="54"/>
      <c r="C170" s="55"/>
      <c r="D170" s="55"/>
      <c r="E170" s="55"/>
      <c r="F170" s="55"/>
      <c r="G170" s="55"/>
      <c r="H170" s="55"/>
      <c r="I170" s="55"/>
      <c r="J170" s="55"/>
      <c r="K170" s="55"/>
      <c r="L170" s="39"/>
      <c r="M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</row>
  </sheetData>
  <sheetProtection algorithmName="SHA-512" hashValue="buRgYOMuo53oLm4pPuR6p/KQjH6FZmlyMnIBz7zY/2tse9880GOB+KXQPS1rEpAlQO6rus138Lt/aPu0wMPGtQ==" saltValue="fIv2hLqVuuCzqxeWhaRuNon3s1wNLnXIMDLEq9SncadWXy2pJk3kCZ+fl6d7/SMSZGua+hSiUlMuzFSFCsyx8Q==" spinCount="100000" sheet="1" objects="1" scenarios="1" formatColumns="0" formatRows="0" autoFilter="0"/>
  <autoFilter ref="C126:K169" xr:uid="{00000000-0009-0000-0000-000007000000}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23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118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84</v>
      </c>
    </row>
    <row r="4" spans="1:46" s="1" customFormat="1" ht="24.95" customHeight="1">
      <c r="B4" s="20"/>
      <c r="D4" s="117" t="s">
        <v>145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26.25" customHeight="1">
      <c r="B7" s="20"/>
      <c r="E7" s="306" t="str">
        <f>'Rekapitulace stavby'!K6</f>
        <v>R 198 – IP1a, IP1b, IP2 a IP3 v k. ú. Černožice n. Labem - Sadové úpravy</v>
      </c>
      <c r="F7" s="307"/>
      <c r="G7" s="307"/>
      <c r="H7" s="307"/>
      <c r="L7" s="20"/>
    </row>
    <row r="8" spans="1:46" ht="12.75">
      <c r="B8" s="20"/>
      <c r="D8" s="119" t="s">
        <v>146</v>
      </c>
      <c r="L8" s="20"/>
    </row>
    <row r="9" spans="1:46" s="1" customFormat="1" ht="16.5" customHeight="1">
      <c r="B9" s="20"/>
      <c r="E9" s="306" t="s">
        <v>147</v>
      </c>
      <c r="F9" s="305"/>
      <c r="G9" s="305"/>
      <c r="H9" s="305"/>
      <c r="L9" s="20"/>
    </row>
    <row r="10" spans="1:46" s="1" customFormat="1" ht="12" customHeight="1">
      <c r="B10" s="20"/>
      <c r="D10" s="119" t="s">
        <v>148</v>
      </c>
      <c r="L10" s="20"/>
    </row>
    <row r="11" spans="1:46" s="2" customFormat="1" ht="16.5" customHeight="1">
      <c r="A11" s="34"/>
      <c r="B11" s="39"/>
      <c r="C11" s="34"/>
      <c r="D11" s="34"/>
      <c r="E11" s="308" t="s">
        <v>612</v>
      </c>
      <c r="F11" s="309"/>
      <c r="G11" s="309"/>
      <c r="H11" s="309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150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10" t="s">
        <v>626</v>
      </c>
      <c r="F13" s="309"/>
      <c r="G13" s="309"/>
      <c r="H13" s="309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1.25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09" t="s">
        <v>1</v>
      </c>
      <c r="G15" s="34"/>
      <c r="H15" s="34"/>
      <c r="I15" s="119" t="s">
        <v>19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09" t="s">
        <v>26</v>
      </c>
      <c r="G16" s="34"/>
      <c r="H16" s="34"/>
      <c r="I16" s="119" t="s">
        <v>22</v>
      </c>
      <c r="J16" s="121" t="str">
        <f>'Rekapitulace stavby'!AN8</f>
        <v>26. 9. 2024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09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tr">
        <f>IF('Rekapitulace stavby'!E11="","",'Rekapitulace stavby'!E11)</f>
        <v xml:space="preserve"> </v>
      </c>
      <c r="F19" s="34"/>
      <c r="G19" s="34"/>
      <c r="H19" s="34"/>
      <c r="I19" s="119" t="s">
        <v>27</v>
      </c>
      <c r="J19" s="109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28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11" t="str">
        <f>'Rekapitulace stavby'!E14</f>
        <v>Vyplň údaj</v>
      </c>
      <c r="F22" s="312"/>
      <c r="G22" s="312"/>
      <c r="H22" s="312"/>
      <c r="I22" s="119" t="s">
        <v>27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30</v>
      </c>
      <c r="E24" s="34"/>
      <c r="F24" s="34"/>
      <c r="G24" s="34"/>
      <c r="H24" s="34"/>
      <c r="I24" s="119" t="s">
        <v>25</v>
      </c>
      <c r="J24" s="109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09" t="str">
        <f>IF('Rekapitulace stavby'!E17="","",'Rekapitulace stavby'!E17)</f>
        <v xml:space="preserve"> </v>
      </c>
      <c r="F25" s="34"/>
      <c r="G25" s="34"/>
      <c r="H25" s="34"/>
      <c r="I25" s="119" t="s">
        <v>27</v>
      </c>
      <c r="J25" s="109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32</v>
      </c>
      <c r="E27" s="34"/>
      <c r="F27" s="34"/>
      <c r="G27" s="34"/>
      <c r="H27" s="34"/>
      <c r="I27" s="119" t="s">
        <v>25</v>
      </c>
      <c r="J27" s="109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09" t="str">
        <f>IF('Rekapitulace stavby'!E20="","",'Rekapitulace stavby'!E20)</f>
        <v xml:space="preserve"> </v>
      </c>
      <c r="F28" s="34"/>
      <c r="G28" s="34"/>
      <c r="H28" s="34"/>
      <c r="I28" s="119" t="s">
        <v>27</v>
      </c>
      <c r="J28" s="109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2"/>
      <c r="B31" s="123"/>
      <c r="C31" s="122"/>
      <c r="D31" s="122"/>
      <c r="E31" s="313" t="s">
        <v>1</v>
      </c>
      <c r="F31" s="313"/>
      <c r="G31" s="313"/>
      <c r="H31" s="313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5"/>
      <c r="E33" s="125"/>
      <c r="F33" s="125"/>
      <c r="G33" s="125"/>
      <c r="H33" s="125"/>
      <c r="I33" s="125"/>
      <c r="J33" s="125"/>
      <c r="K33" s="125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6" t="s">
        <v>35</v>
      </c>
      <c r="E34" s="34"/>
      <c r="F34" s="34"/>
      <c r="G34" s="34"/>
      <c r="H34" s="34"/>
      <c r="I34" s="34"/>
      <c r="J34" s="127">
        <f>ROUND(J132,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5"/>
      <c r="E35" s="125"/>
      <c r="F35" s="125"/>
      <c r="G35" s="125"/>
      <c r="H35" s="125"/>
      <c r="I35" s="125"/>
      <c r="J35" s="125"/>
      <c r="K35" s="125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8" t="s">
        <v>37</v>
      </c>
      <c r="G36" s="34"/>
      <c r="H36" s="34"/>
      <c r="I36" s="128" t="s">
        <v>36</v>
      </c>
      <c r="J36" s="128" t="s">
        <v>38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0" t="s">
        <v>39</v>
      </c>
      <c r="E37" s="119" t="s">
        <v>40</v>
      </c>
      <c r="F37" s="129">
        <f>ROUND((SUM(BE132:BE236)),  2)</f>
        <v>0</v>
      </c>
      <c r="G37" s="34"/>
      <c r="H37" s="34"/>
      <c r="I37" s="130">
        <v>0.21</v>
      </c>
      <c r="J37" s="129">
        <f>ROUND(((SUM(BE132:BE236))*I37),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41</v>
      </c>
      <c r="F38" s="129">
        <f>ROUND((SUM(BF132:BF236)),  2)</f>
        <v>0</v>
      </c>
      <c r="G38" s="34"/>
      <c r="H38" s="34"/>
      <c r="I38" s="130">
        <v>0.12</v>
      </c>
      <c r="J38" s="129">
        <f>ROUND(((SUM(BF132:BF236))*I38),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42</v>
      </c>
      <c r="F39" s="129">
        <f>ROUND((SUM(BG132:BG236)),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43</v>
      </c>
      <c r="F40" s="129">
        <f>ROUND((SUM(BH132:BH236)),  2)</f>
        <v>0</v>
      </c>
      <c r="G40" s="34"/>
      <c r="H40" s="34"/>
      <c r="I40" s="130">
        <v>0.12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44</v>
      </c>
      <c r="F41" s="129">
        <f>ROUND((SUM(BI132:BI236)),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45</v>
      </c>
      <c r="E43" s="133"/>
      <c r="F43" s="133"/>
      <c r="G43" s="134" t="s">
        <v>46</v>
      </c>
      <c r="H43" s="135" t="s">
        <v>47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48</v>
      </c>
      <c r="E50" s="139"/>
      <c r="F50" s="139"/>
      <c r="G50" s="138" t="s">
        <v>49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50</v>
      </c>
      <c r="E61" s="141"/>
      <c r="F61" s="142" t="s">
        <v>51</v>
      </c>
      <c r="G61" s="140" t="s">
        <v>50</v>
      </c>
      <c r="H61" s="141"/>
      <c r="I61" s="141"/>
      <c r="J61" s="143" t="s">
        <v>51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52</v>
      </c>
      <c r="E65" s="144"/>
      <c r="F65" s="144"/>
      <c r="G65" s="138" t="s">
        <v>53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50</v>
      </c>
      <c r="E76" s="141"/>
      <c r="F76" s="142" t="s">
        <v>51</v>
      </c>
      <c r="G76" s="140" t="s">
        <v>50</v>
      </c>
      <c r="H76" s="141"/>
      <c r="I76" s="141"/>
      <c r="J76" s="143" t="s">
        <v>51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152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6.25" customHeight="1">
      <c r="A85" s="34"/>
      <c r="B85" s="35"/>
      <c r="C85" s="36"/>
      <c r="D85" s="36"/>
      <c r="E85" s="314" t="str">
        <f>E7</f>
        <v>R 198 – IP1a, IP1b, IP2 a IP3 v k. ú. Černožice n. Labem - Sadové úpravy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146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16.5" customHeight="1">
      <c r="B87" s="21"/>
      <c r="C87" s="22"/>
      <c r="D87" s="22"/>
      <c r="E87" s="314" t="s">
        <v>147</v>
      </c>
      <c r="F87" s="290"/>
      <c r="G87" s="290"/>
      <c r="H87" s="290"/>
      <c r="I87" s="22"/>
      <c r="J87" s="22"/>
      <c r="K87" s="22"/>
      <c r="L87" s="20"/>
    </row>
    <row r="88" spans="1:31" s="1" customFormat="1" ht="12" customHeight="1">
      <c r="B88" s="21"/>
      <c r="C88" s="29" t="s">
        <v>148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16" t="s">
        <v>612</v>
      </c>
      <c r="F89" s="317"/>
      <c r="G89" s="317"/>
      <c r="H89" s="317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150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60" t="str">
        <f>E13</f>
        <v>SO–03 IP2_OM - Ostatní materiál</v>
      </c>
      <c r="F91" s="317"/>
      <c r="G91" s="317"/>
      <c r="H91" s="317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26. 9. 2024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30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28</v>
      </c>
      <c r="D96" s="36"/>
      <c r="E96" s="36"/>
      <c r="F96" s="27" t="str">
        <f>IF(E22="","",E22)</f>
        <v>Vyplň údaj</v>
      </c>
      <c r="G96" s="36"/>
      <c r="H96" s="36"/>
      <c r="I96" s="29" t="s">
        <v>32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153</v>
      </c>
      <c r="D98" s="150"/>
      <c r="E98" s="150"/>
      <c r="F98" s="150"/>
      <c r="G98" s="150"/>
      <c r="H98" s="150"/>
      <c r="I98" s="150"/>
      <c r="J98" s="151" t="s">
        <v>154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155</v>
      </c>
      <c r="D100" s="36"/>
      <c r="E100" s="36"/>
      <c r="F100" s="36"/>
      <c r="G100" s="36"/>
      <c r="H100" s="36"/>
      <c r="I100" s="36"/>
      <c r="J100" s="84">
        <f>J132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156</v>
      </c>
    </row>
    <row r="101" spans="1:47" s="9" customFormat="1" ht="24.95" customHeight="1">
      <c r="B101" s="153"/>
      <c r="C101" s="154"/>
      <c r="D101" s="155" t="s">
        <v>239</v>
      </c>
      <c r="E101" s="156"/>
      <c r="F101" s="156"/>
      <c r="G101" s="156"/>
      <c r="H101" s="156"/>
      <c r="I101" s="156"/>
      <c r="J101" s="157">
        <f>J133</f>
        <v>0</v>
      </c>
      <c r="K101" s="154"/>
      <c r="L101" s="158"/>
    </row>
    <row r="102" spans="1:47" s="9" customFormat="1" ht="24.95" customHeight="1">
      <c r="B102" s="153"/>
      <c r="C102" s="154"/>
      <c r="D102" s="155" t="s">
        <v>240</v>
      </c>
      <c r="E102" s="156"/>
      <c r="F102" s="156"/>
      <c r="G102" s="156"/>
      <c r="H102" s="156"/>
      <c r="I102" s="156"/>
      <c r="J102" s="157">
        <f>J139</f>
        <v>0</v>
      </c>
      <c r="K102" s="154"/>
      <c r="L102" s="158"/>
    </row>
    <row r="103" spans="1:47" s="9" customFormat="1" ht="24.95" customHeight="1">
      <c r="B103" s="153"/>
      <c r="C103" s="154"/>
      <c r="D103" s="155" t="s">
        <v>241</v>
      </c>
      <c r="E103" s="156"/>
      <c r="F103" s="156"/>
      <c r="G103" s="156"/>
      <c r="H103" s="156"/>
      <c r="I103" s="156"/>
      <c r="J103" s="157">
        <f>J144</f>
        <v>0</v>
      </c>
      <c r="K103" s="154"/>
      <c r="L103" s="158"/>
    </row>
    <row r="104" spans="1:47" s="9" customFormat="1" ht="24.95" customHeight="1">
      <c r="B104" s="153"/>
      <c r="C104" s="154"/>
      <c r="D104" s="155" t="s">
        <v>242</v>
      </c>
      <c r="E104" s="156"/>
      <c r="F104" s="156"/>
      <c r="G104" s="156"/>
      <c r="H104" s="156"/>
      <c r="I104" s="156"/>
      <c r="J104" s="157">
        <f>J173</f>
        <v>0</v>
      </c>
      <c r="K104" s="154"/>
      <c r="L104" s="158"/>
    </row>
    <row r="105" spans="1:47" s="9" customFormat="1" ht="24.95" customHeight="1">
      <c r="B105" s="153"/>
      <c r="C105" s="154"/>
      <c r="D105" s="155" t="s">
        <v>243</v>
      </c>
      <c r="E105" s="156"/>
      <c r="F105" s="156"/>
      <c r="G105" s="156"/>
      <c r="H105" s="156"/>
      <c r="I105" s="156"/>
      <c r="J105" s="157">
        <f>J210</f>
        <v>0</v>
      </c>
      <c r="K105" s="154"/>
      <c r="L105" s="158"/>
    </row>
    <row r="106" spans="1:47" s="9" customFormat="1" ht="24.95" customHeight="1">
      <c r="B106" s="153"/>
      <c r="C106" s="154"/>
      <c r="D106" s="155" t="s">
        <v>244</v>
      </c>
      <c r="E106" s="156"/>
      <c r="F106" s="156"/>
      <c r="G106" s="156"/>
      <c r="H106" s="156"/>
      <c r="I106" s="156"/>
      <c r="J106" s="157">
        <f>J227</f>
        <v>0</v>
      </c>
      <c r="K106" s="154"/>
      <c r="L106" s="158"/>
    </row>
    <row r="107" spans="1:47" s="9" customFormat="1" ht="24.95" customHeight="1">
      <c r="B107" s="153"/>
      <c r="C107" s="154"/>
      <c r="D107" s="155" t="s">
        <v>245</v>
      </c>
      <c r="E107" s="156"/>
      <c r="F107" s="156"/>
      <c r="G107" s="156"/>
      <c r="H107" s="156"/>
      <c r="I107" s="156"/>
      <c r="J107" s="157">
        <f>J233</f>
        <v>0</v>
      </c>
      <c r="K107" s="154"/>
      <c r="L107" s="158"/>
    </row>
    <row r="108" spans="1:47" s="9" customFormat="1" ht="24.95" customHeight="1">
      <c r="B108" s="153"/>
      <c r="C108" s="154"/>
      <c r="D108" s="155" t="s">
        <v>246</v>
      </c>
      <c r="E108" s="156"/>
      <c r="F108" s="156"/>
      <c r="G108" s="156"/>
      <c r="H108" s="156"/>
      <c r="I108" s="156"/>
      <c r="J108" s="157">
        <f>J235</f>
        <v>0</v>
      </c>
      <c r="K108" s="154"/>
      <c r="L108" s="158"/>
    </row>
    <row r="109" spans="1:47" s="2" customFormat="1" ht="21.7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pans="1:31" s="2" customFormat="1" ht="6.95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24.95" customHeight="1">
      <c r="A115" s="34"/>
      <c r="B115" s="35"/>
      <c r="C115" s="23" t="s">
        <v>160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12" customHeight="1">
      <c r="A117" s="34"/>
      <c r="B117" s="35"/>
      <c r="C117" s="29" t="s">
        <v>16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6.25" customHeight="1">
      <c r="A118" s="34"/>
      <c r="B118" s="35"/>
      <c r="C118" s="36"/>
      <c r="D118" s="36"/>
      <c r="E118" s="314" t="str">
        <f>E7</f>
        <v>R 198 – IP1a, IP1b, IP2 a IP3 v k. ú. Černožice n. Labem - Sadové úpravy</v>
      </c>
      <c r="F118" s="315"/>
      <c r="G118" s="315"/>
      <c r="H118" s="315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1" customFormat="1" ht="12" customHeight="1">
      <c r="B119" s="21"/>
      <c r="C119" s="29" t="s">
        <v>146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pans="1:31" s="1" customFormat="1" ht="16.5" customHeight="1">
      <c r="B120" s="21"/>
      <c r="C120" s="22"/>
      <c r="D120" s="22"/>
      <c r="E120" s="314" t="s">
        <v>147</v>
      </c>
      <c r="F120" s="290"/>
      <c r="G120" s="290"/>
      <c r="H120" s="290"/>
      <c r="I120" s="22"/>
      <c r="J120" s="22"/>
      <c r="K120" s="22"/>
      <c r="L120" s="20"/>
    </row>
    <row r="121" spans="1:31" s="1" customFormat="1" ht="12" customHeight="1">
      <c r="B121" s="21"/>
      <c r="C121" s="29" t="s">
        <v>148</v>
      </c>
      <c r="D121" s="22"/>
      <c r="E121" s="22"/>
      <c r="F121" s="22"/>
      <c r="G121" s="22"/>
      <c r="H121" s="22"/>
      <c r="I121" s="22"/>
      <c r="J121" s="22"/>
      <c r="K121" s="22"/>
      <c r="L121" s="20"/>
    </row>
    <row r="122" spans="1:31" s="2" customFormat="1" ht="16.5" customHeight="1">
      <c r="A122" s="34"/>
      <c r="B122" s="35"/>
      <c r="C122" s="36"/>
      <c r="D122" s="36"/>
      <c r="E122" s="316" t="s">
        <v>612</v>
      </c>
      <c r="F122" s="317"/>
      <c r="G122" s="317"/>
      <c r="H122" s="317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150</v>
      </c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>
      <c r="A124" s="34"/>
      <c r="B124" s="35"/>
      <c r="C124" s="36"/>
      <c r="D124" s="36"/>
      <c r="E124" s="260" t="str">
        <f>E13</f>
        <v>SO–03 IP2_OM - Ostatní materiál</v>
      </c>
      <c r="F124" s="317"/>
      <c r="G124" s="317"/>
      <c r="H124" s="317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20</v>
      </c>
      <c r="D126" s="36"/>
      <c r="E126" s="36"/>
      <c r="F126" s="27" t="str">
        <f>F16</f>
        <v xml:space="preserve"> </v>
      </c>
      <c r="G126" s="36"/>
      <c r="H126" s="36"/>
      <c r="I126" s="29" t="s">
        <v>22</v>
      </c>
      <c r="J126" s="66" t="str">
        <f>IF(J16="","",J16)</f>
        <v>26. 9. 2024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24</v>
      </c>
      <c r="D128" s="36"/>
      <c r="E128" s="36"/>
      <c r="F128" s="27" t="str">
        <f>E19</f>
        <v xml:space="preserve"> </v>
      </c>
      <c r="G128" s="36"/>
      <c r="H128" s="36"/>
      <c r="I128" s="29" t="s">
        <v>30</v>
      </c>
      <c r="J128" s="32" t="str">
        <f>E25</f>
        <v xml:space="preserve"> 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28</v>
      </c>
      <c r="D129" s="36"/>
      <c r="E129" s="36"/>
      <c r="F129" s="27" t="str">
        <f>IF(E22="","",E22)</f>
        <v>Vyplň údaj</v>
      </c>
      <c r="G129" s="36"/>
      <c r="H129" s="36"/>
      <c r="I129" s="29" t="s">
        <v>32</v>
      </c>
      <c r="J129" s="32" t="str">
        <f>E28</f>
        <v xml:space="preserve"> 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0" customFormat="1" ht="29.25" customHeight="1">
      <c r="A131" s="159"/>
      <c r="B131" s="160"/>
      <c r="C131" s="161" t="s">
        <v>161</v>
      </c>
      <c r="D131" s="162" t="s">
        <v>60</v>
      </c>
      <c r="E131" s="162" t="s">
        <v>56</v>
      </c>
      <c r="F131" s="162" t="s">
        <v>57</v>
      </c>
      <c r="G131" s="162" t="s">
        <v>162</v>
      </c>
      <c r="H131" s="162" t="s">
        <v>163</v>
      </c>
      <c r="I131" s="162" t="s">
        <v>164</v>
      </c>
      <c r="J131" s="162" t="s">
        <v>154</v>
      </c>
      <c r="K131" s="163" t="s">
        <v>165</v>
      </c>
      <c r="L131" s="164"/>
      <c r="M131" s="75" t="s">
        <v>1</v>
      </c>
      <c r="N131" s="76" t="s">
        <v>39</v>
      </c>
      <c r="O131" s="76" t="s">
        <v>166</v>
      </c>
      <c r="P131" s="76" t="s">
        <v>167</v>
      </c>
      <c r="Q131" s="76" t="s">
        <v>168</v>
      </c>
      <c r="R131" s="76" t="s">
        <v>169</v>
      </c>
      <c r="S131" s="76" t="s">
        <v>170</v>
      </c>
      <c r="T131" s="77" t="s">
        <v>171</v>
      </c>
      <c r="U131" s="159"/>
      <c r="V131" s="159"/>
      <c r="W131" s="159"/>
      <c r="X131" s="159"/>
      <c r="Y131" s="159"/>
      <c r="Z131" s="159"/>
      <c r="AA131" s="159"/>
      <c r="AB131" s="159"/>
      <c r="AC131" s="159"/>
      <c r="AD131" s="159"/>
      <c r="AE131" s="159"/>
    </row>
    <row r="132" spans="1:65" s="2" customFormat="1" ht="22.9" customHeight="1">
      <c r="A132" s="34"/>
      <c r="B132" s="35"/>
      <c r="C132" s="82" t="s">
        <v>172</v>
      </c>
      <c r="D132" s="36"/>
      <c r="E132" s="36"/>
      <c r="F132" s="36"/>
      <c r="G132" s="36"/>
      <c r="H132" s="36"/>
      <c r="I132" s="36"/>
      <c r="J132" s="165">
        <f>BK132</f>
        <v>0</v>
      </c>
      <c r="K132" s="36"/>
      <c r="L132" s="39"/>
      <c r="M132" s="78"/>
      <c r="N132" s="166"/>
      <c r="O132" s="79"/>
      <c r="P132" s="167">
        <f>P133+P139+P144+P173+P210+P227+P233+P235</f>
        <v>0</v>
      </c>
      <c r="Q132" s="79"/>
      <c r="R132" s="167">
        <f>R133+R139+R144+R173+R210+R227+R233+R235</f>
        <v>0</v>
      </c>
      <c r="S132" s="79"/>
      <c r="T132" s="168">
        <f>T133+T139+T144+T173+T210+T227+T233+T235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74</v>
      </c>
      <c r="AU132" s="17" t="s">
        <v>156</v>
      </c>
      <c r="BK132" s="169">
        <f>BK133+BK139+BK144+BK173+BK210+BK227+BK233+BK235</f>
        <v>0</v>
      </c>
    </row>
    <row r="133" spans="1:65" s="11" customFormat="1" ht="25.9" customHeight="1">
      <c r="B133" s="170"/>
      <c r="C133" s="171"/>
      <c r="D133" s="172" t="s">
        <v>74</v>
      </c>
      <c r="E133" s="173" t="s">
        <v>173</v>
      </c>
      <c r="F133" s="173" t="s">
        <v>247</v>
      </c>
      <c r="G133" s="171"/>
      <c r="H133" s="171"/>
      <c r="I133" s="174"/>
      <c r="J133" s="175">
        <f>BK133</f>
        <v>0</v>
      </c>
      <c r="K133" s="171"/>
      <c r="L133" s="176"/>
      <c r="M133" s="177"/>
      <c r="N133" s="178"/>
      <c r="O133" s="178"/>
      <c r="P133" s="179">
        <f>SUM(P134:P138)</f>
        <v>0</v>
      </c>
      <c r="Q133" s="178"/>
      <c r="R133" s="179">
        <f>SUM(R134:R138)</f>
        <v>0</v>
      </c>
      <c r="S133" s="178"/>
      <c r="T133" s="180">
        <f>SUM(T134:T138)</f>
        <v>0</v>
      </c>
      <c r="AR133" s="181" t="s">
        <v>82</v>
      </c>
      <c r="AT133" s="182" t="s">
        <v>74</v>
      </c>
      <c r="AU133" s="182" t="s">
        <v>75</v>
      </c>
      <c r="AY133" s="181" t="s">
        <v>175</v>
      </c>
      <c r="BK133" s="183">
        <f>SUM(BK134:BK138)</f>
        <v>0</v>
      </c>
    </row>
    <row r="134" spans="1:65" s="2" customFormat="1" ht="24.2" customHeight="1">
      <c r="A134" s="34"/>
      <c r="B134" s="35"/>
      <c r="C134" s="184" t="s">
        <v>82</v>
      </c>
      <c r="D134" s="184" t="s">
        <v>176</v>
      </c>
      <c r="E134" s="185" t="s">
        <v>248</v>
      </c>
      <c r="F134" s="186" t="s">
        <v>249</v>
      </c>
      <c r="G134" s="187" t="s">
        <v>250</v>
      </c>
      <c r="H134" s="188">
        <v>1.0409999999999999</v>
      </c>
      <c r="I134" s="189"/>
      <c r="J134" s="190">
        <f>ROUND(I134*H134,2)</f>
        <v>0</v>
      </c>
      <c r="K134" s="186" t="s">
        <v>1</v>
      </c>
      <c r="L134" s="191"/>
      <c r="M134" s="192" t="s">
        <v>1</v>
      </c>
      <c r="N134" s="193" t="s">
        <v>40</v>
      </c>
      <c r="O134" s="71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180</v>
      </c>
      <c r="AT134" s="196" t="s">
        <v>176</v>
      </c>
      <c r="AU134" s="196" t="s">
        <v>82</v>
      </c>
      <c r="AY134" s="17" t="s">
        <v>175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7" t="s">
        <v>82</v>
      </c>
      <c r="BK134" s="197">
        <f>ROUND(I134*H134,2)</f>
        <v>0</v>
      </c>
      <c r="BL134" s="17" t="s">
        <v>181</v>
      </c>
      <c r="BM134" s="196" t="s">
        <v>84</v>
      </c>
    </row>
    <row r="135" spans="1:65" s="13" customFormat="1" ht="11.25">
      <c r="B135" s="213"/>
      <c r="C135" s="214"/>
      <c r="D135" s="200" t="s">
        <v>182</v>
      </c>
      <c r="E135" s="215" t="s">
        <v>1</v>
      </c>
      <c r="F135" s="216" t="s">
        <v>251</v>
      </c>
      <c r="G135" s="214"/>
      <c r="H135" s="215" t="s">
        <v>1</v>
      </c>
      <c r="I135" s="217"/>
      <c r="J135" s="214"/>
      <c r="K135" s="214"/>
      <c r="L135" s="218"/>
      <c r="M135" s="219"/>
      <c r="N135" s="220"/>
      <c r="O135" s="220"/>
      <c r="P135" s="220"/>
      <c r="Q135" s="220"/>
      <c r="R135" s="220"/>
      <c r="S135" s="220"/>
      <c r="T135" s="221"/>
      <c r="AT135" s="222" t="s">
        <v>182</v>
      </c>
      <c r="AU135" s="222" t="s">
        <v>82</v>
      </c>
      <c r="AV135" s="13" t="s">
        <v>82</v>
      </c>
      <c r="AW135" s="13" t="s">
        <v>31</v>
      </c>
      <c r="AX135" s="13" t="s">
        <v>75</v>
      </c>
      <c r="AY135" s="222" t="s">
        <v>175</v>
      </c>
    </row>
    <row r="136" spans="1:65" s="12" customFormat="1" ht="11.25">
      <c r="B136" s="198"/>
      <c r="C136" s="199"/>
      <c r="D136" s="200" t="s">
        <v>182</v>
      </c>
      <c r="E136" s="201" t="s">
        <v>1</v>
      </c>
      <c r="F136" s="202" t="s">
        <v>627</v>
      </c>
      <c r="G136" s="199"/>
      <c r="H136" s="203">
        <v>1.0409999999999999</v>
      </c>
      <c r="I136" s="204"/>
      <c r="J136" s="199"/>
      <c r="K136" s="199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182</v>
      </c>
      <c r="AU136" s="209" t="s">
        <v>82</v>
      </c>
      <c r="AV136" s="12" t="s">
        <v>84</v>
      </c>
      <c r="AW136" s="12" t="s">
        <v>31</v>
      </c>
      <c r="AX136" s="12" t="s">
        <v>75</v>
      </c>
      <c r="AY136" s="209" t="s">
        <v>175</v>
      </c>
    </row>
    <row r="137" spans="1:65" s="14" customFormat="1" ht="11.25">
      <c r="B137" s="223"/>
      <c r="C137" s="224"/>
      <c r="D137" s="200" t="s">
        <v>182</v>
      </c>
      <c r="E137" s="225" t="s">
        <v>1</v>
      </c>
      <c r="F137" s="226" t="s">
        <v>253</v>
      </c>
      <c r="G137" s="224"/>
      <c r="H137" s="227">
        <v>1.0409999999999999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AT137" s="233" t="s">
        <v>182</v>
      </c>
      <c r="AU137" s="233" t="s">
        <v>82</v>
      </c>
      <c r="AV137" s="14" t="s">
        <v>181</v>
      </c>
      <c r="AW137" s="14" t="s">
        <v>31</v>
      </c>
      <c r="AX137" s="14" t="s">
        <v>82</v>
      </c>
      <c r="AY137" s="233" t="s">
        <v>175</v>
      </c>
    </row>
    <row r="138" spans="1:65" s="2" customFormat="1" ht="24.2" customHeight="1">
      <c r="A138" s="34"/>
      <c r="B138" s="35"/>
      <c r="C138" s="184" t="s">
        <v>84</v>
      </c>
      <c r="D138" s="184" t="s">
        <v>176</v>
      </c>
      <c r="E138" s="185" t="s">
        <v>254</v>
      </c>
      <c r="F138" s="186" t="s">
        <v>255</v>
      </c>
      <c r="G138" s="187" t="s">
        <v>179</v>
      </c>
      <c r="H138" s="188">
        <v>30</v>
      </c>
      <c r="I138" s="189"/>
      <c r="J138" s="190">
        <f>ROUND(I138*H138,2)</f>
        <v>0</v>
      </c>
      <c r="K138" s="186" t="s">
        <v>1</v>
      </c>
      <c r="L138" s="191"/>
      <c r="M138" s="192" t="s">
        <v>1</v>
      </c>
      <c r="N138" s="193" t="s">
        <v>40</v>
      </c>
      <c r="O138" s="71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6" t="s">
        <v>180</v>
      </c>
      <c r="AT138" s="196" t="s">
        <v>176</v>
      </c>
      <c r="AU138" s="196" t="s">
        <v>82</v>
      </c>
      <c r="AY138" s="17" t="s">
        <v>175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7" t="s">
        <v>82</v>
      </c>
      <c r="BK138" s="197">
        <f>ROUND(I138*H138,2)</f>
        <v>0</v>
      </c>
      <c r="BL138" s="17" t="s">
        <v>181</v>
      </c>
      <c r="BM138" s="196" t="s">
        <v>181</v>
      </c>
    </row>
    <row r="139" spans="1:65" s="11" customFormat="1" ht="25.9" customHeight="1">
      <c r="B139" s="170"/>
      <c r="C139" s="171"/>
      <c r="D139" s="172" t="s">
        <v>74</v>
      </c>
      <c r="E139" s="173" t="s">
        <v>187</v>
      </c>
      <c r="F139" s="173" t="s">
        <v>256</v>
      </c>
      <c r="G139" s="171"/>
      <c r="H139" s="171"/>
      <c r="I139" s="174"/>
      <c r="J139" s="175">
        <f>BK139</f>
        <v>0</v>
      </c>
      <c r="K139" s="171"/>
      <c r="L139" s="176"/>
      <c r="M139" s="177"/>
      <c r="N139" s="178"/>
      <c r="O139" s="178"/>
      <c r="P139" s="179">
        <f>SUM(P140:P143)</f>
        <v>0</v>
      </c>
      <c r="Q139" s="178"/>
      <c r="R139" s="179">
        <f>SUM(R140:R143)</f>
        <v>0</v>
      </c>
      <c r="S139" s="178"/>
      <c r="T139" s="180">
        <f>SUM(T140:T143)</f>
        <v>0</v>
      </c>
      <c r="AR139" s="181" t="s">
        <v>82</v>
      </c>
      <c r="AT139" s="182" t="s">
        <v>74</v>
      </c>
      <c r="AU139" s="182" t="s">
        <v>75</v>
      </c>
      <c r="AY139" s="181" t="s">
        <v>175</v>
      </c>
      <c r="BK139" s="183">
        <f>SUM(BK140:BK143)</f>
        <v>0</v>
      </c>
    </row>
    <row r="140" spans="1:65" s="2" customFormat="1" ht="24.2" customHeight="1">
      <c r="A140" s="34"/>
      <c r="B140" s="35"/>
      <c r="C140" s="184" t="s">
        <v>92</v>
      </c>
      <c r="D140" s="184" t="s">
        <v>176</v>
      </c>
      <c r="E140" s="185" t="s">
        <v>628</v>
      </c>
      <c r="F140" s="186" t="s">
        <v>505</v>
      </c>
      <c r="G140" s="187" t="s">
        <v>259</v>
      </c>
      <c r="H140" s="188">
        <v>28.65</v>
      </c>
      <c r="I140" s="189"/>
      <c r="J140" s="190">
        <f>ROUND(I140*H140,2)</f>
        <v>0</v>
      </c>
      <c r="K140" s="186" t="s">
        <v>1</v>
      </c>
      <c r="L140" s="191"/>
      <c r="M140" s="192" t="s">
        <v>1</v>
      </c>
      <c r="N140" s="193" t="s">
        <v>40</v>
      </c>
      <c r="O140" s="71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6" t="s">
        <v>180</v>
      </c>
      <c r="AT140" s="196" t="s">
        <v>176</v>
      </c>
      <c r="AU140" s="196" t="s">
        <v>82</v>
      </c>
      <c r="AY140" s="17" t="s">
        <v>175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7" t="s">
        <v>82</v>
      </c>
      <c r="BK140" s="197">
        <f>ROUND(I140*H140,2)</f>
        <v>0</v>
      </c>
      <c r="BL140" s="17" t="s">
        <v>181</v>
      </c>
      <c r="BM140" s="196" t="s">
        <v>191</v>
      </c>
    </row>
    <row r="141" spans="1:65" s="13" customFormat="1" ht="11.25">
      <c r="B141" s="213"/>
      <c r="C141" s="214"/>
      <c r="D141" s="200" t="s">
        <v>182</v>
      </c>
      <c r="E141" s="215" t="s">
        <v>1</v>
      </c>
      <c r="F141" s="216" t="s">
        <v>260</v>
      </c>
      <c r="G141" s="214"/>
      <c r="H141" s="215" t="s">
        <v>1</v>
      </c>
      <c r="I141" s="217"/>
      <c r="J141" s="214"/>
      <c r="K141" s="214"/>
      <c r="L141" s="218"/>
      <c r="M141" s="219"/>
      <c r="N141" s="220"/>
      <c r="O141" s="220"/>
      <c r="P141" s="220"/>
      <c r="Q141" s="220"/>
      <c r="R141" s="220"/>
      <c r="S141" s="220"/>
      <c r="T141" s="221"/>
      <c r="AT141" s="222" t="s">
        <v>182</v>
      </c>
      <c r="AU141" s="222" t="s">
        <v>82</v>
      </c>
      <c r="AV141" s="13" t="s">
        <v>82</v>
      </c>
      <c r="AW141" s="13" t="s">
        <v>31</v>
      </c>
      <c r="AX141" s="13" t="s">
        <v>75</v>
      </c>
      <c r="AY141" s="222" t="s">
        <v>175</v>
      </c>
    </row>
    <row r="142" spans="1:65" s="12" customFormat="1" ht="11.25">
      <c r="B142" s="198"/>
      <c r="C142" s="199"/>
      <c r="D142" s="200" t="s">
        <v>182</v>
      </c>
      <c r="E142" s="201" t="s">
        <v>1</v>
      </c>
      <c r="F142" s="202" t="s">
        <v>629</v>
      </c>
      <c r="G142" s="199"/>
      <c r="H142" s="203">
        <v>28.65</v>
      </c>
      <c r="I142" s="204"/>
      <c r="J142" s="199"/>
      <c r="K142" s="199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182</v>
      </c>
      <c r="AU142" s="209" t="s">
        <v>82</v>
      </c>
      <c r="AV142" s="12" t="s">
        <v>84</v>
      </c>
      <c r="AW142" s="12" t="s">
        <v>31</v>
      </c>
      <c r="AX142" s="12" t="s">
        <v>75</v>
      </c>
      <c r="AY142" s="209" t="s">
        <v>175</v>
      </c>
    </row>
    <row r="143" spans="1:65" s="14" customFormat="1" ht="11.25">
      <c r="B143" s="223"/>
      <c r="C143" s="224"/>
      <c r="D143" s="200" t="s">
        <v>182</v>
      </c>
      <c r="E143" s="225" t="s">
        <v>1</v>
      </c>
      <c r="F143" s="226" t="s">
        <v>253</v>
      </c>
      <c r="G143" s="224"/>
      <c r="H143" s="227">
        <v>28.65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AT143" s="233" t="s">
        <v>182</v>
      </c>
      <c r="AU143" s="233" t="s">
        <v>82</v>
      </c>
      <c r="AV143" s="14" t="s">
        <v>181</v>
      </c>
      <c r="AW143" s="14" t="s">
        <v>31</v>
      </c>
      <c r="AX143" s="14" t="s">
        <v>82</v>
      </c>
      <c r="AY143" s="233" t="s">
        <v>175</v>
      </c>
    </row>
    <row r="144" spans="1:65" s="11" customFormat="1" ht="25.9" customHeight="1">
      <c r="B144" s="170"/>
      <c r="C144" s="171"/>
      <c r="D144" s="172" t="s">
        <v>74</v>
      </c>
      <c r="E144" s="173" t="s">
        <v>201</v>
      </c>
      <c r="F144" s="173" t="s">
        <v>262</v>
      </c>
      <c r="G144" s="171"/>
      <c r="H144" s="171"/>
      <c r="I144" s="174"/>
      <c r="J144" s="175">
        <f>BK144</f>
        <v>0</v>
      </c>
      <c r="K144" s="171"/>
      <c r="L144" s="176"/>
      <c r="M144" s="177"/>
      <c r="N144" s="178"/>
      <c r="O144" s="178"/>
      <c r="P144" s="179">
        <f>SUM(P145:P172)</f>
        <v>0</v>
      </c>
      <c r="Q144" s="178"/>
      <c r="R144" s="179">
        <f>SUM(R145:R172)</f>
        <v>0</v>
      </c>
      <c r="S144" s="178"/>
      <c r="T144" s="180">
        <f>SUM(T145:T172)</f>
        <v>0</v>
      </c>
      <c r="AR144" s="181" t="s">
        <v>82</v>
      </c>
      <c r="AT144" s="182" t="s">
        <v>74</v>
      </c>
      <c r="AU144" s="182" t="s">
        <v>75</v>
      </c>
      <c r="AY144" s="181" t="s">
        <v>175</v>
      </c>
      <c r="BK144" s="183">
        <f>SUM(BK145:BK172)</f>
        <v>0</v>
      </c>
    </row>
    <row r="145" spans="1:65" s="2" customFormat="1" ht="16.5" customHeight="1">
      <c r="A145" s="34"/>
      <c r="B145" s="35"/>
      <c r="C145" s="184" t="s">
        <v>181</v>
      </c>
      <c r="D145" s="184" t="s">
        <v>176</v>
      </c>
      <c r="E145" s="185" t="s">
        <v>263</v>
      </c>
      <c r="F145" s="186" t="s">
        <v>264</v>
      </c>
      <c r="G145" s="187" t="s">
        <v>259</v>
      </c>
      <c r="H145" s="188">
        <v>3</v>
      </c>
      <c r="I145" s="189"/>
      <c r="J145" s="190">
        <f>ROUND(I145*H145,2)</f>
        <v>0</v>
      </c>
      <c r="K145" s="186" t="s">
        <v>1</v>
      </c>
      <c r="L145" s="191"/>
      <c r="M145" s="192" t="s">
        <v>1</v>
      </c>
      <c r="N145" s="193" t="s">
        <v>40</v>
      </c>
      <c r="O145" s="71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6" t="s">
        <v>180</v>
      </c>
      <c r="AT145" s="196" t="s">
        <v>176</v>
      </c>
      <c r="AU145" s="196" t="s">
        <v>82</v>
      </c>
      <c r="AY145" s="17" t="s">
        <v>175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82</v>
      </c>
      <c r="BK145" s="197">
        <f>ROUND(I145*H145,2)</f>
        <v>0</v>
      </c>
      <c r="BL145" s="17" t="s">
        <v>181</v>
      </c>
      <c r="BM145" s="196" t="s">
        <v>180</v>
      </c>
    </row>
    <row r="146" spans="1:65" s="13" customFormat="1" ht="11.25">
      <c r="B146" s="213"/>
      <c r="C146" s="214"/>
      <c r="D146" s="200" t="s">
        <v>182</v>
      </c>
      <c r="E146" s="215" t="s">
        <v>1</v>
      </c>
      <c r="F146" s="216" t="s">
        <v>265</v>
      </c>
      <c r="G146" s="214"/>
      <c r="H146" s="215" t="s">
        <v>1</v>
      </c>
      <c r="I146" s="217"/>
      <c r="J146" s="214"/>
      <c r="K146" s="214"/>
      <c r="L146" s="218"/>
      <c r="M146" s="219"/>
      <c r="N146" s="220"/>
      <c r="O146" s="220"/>
      <c r="P146" s="220"/>
      <c r="Q146" s="220"/>
      <c r="R146" s="220"/>
      <c r="S146" s="220"/>
      <c r="T146" s="221"/>
      <c r="AT146" s="222" t="s">
        <v>182</v>
      </c>
      <c r="AU146" s="222" t="s">
        <v>82</v>
      </c>
      <c r="AV146" s="13" t="s">
        <v>82</v>
      </c>
      <c r="AW146" s="13" t="s">
        <v>31</v>
      </c>
      <c r="AX146" s="13" t="s">
        <v>75</v>
      </c>
      <c r="AY146" s="222" t="s">
        <v>175</v>
      </c>
    </row>
    <row r="147" spans="1:65" s="12" customFormat="1" ht="11.25">
      <c r="B147" s="198"/>
      <c r="C147" s="199"/>
      <c r="D147" s="200" t="s">
        <v>182</v>
      </c>
      <c r="E147" s="201" t="s">
        <v>1</v>
      </c>
      <c r="F147" s="202" t="s">
        <v>630</v>
      </c>
      <c r="G147" s="199"/>
      <c r="H147" s="203">
        <v>3</v>
      </c>
      <c r="I147" s="204"/>
      <c r="J147" s="199"/>
      <c r="K147" s="199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182</v>
      </c>
      <c r="AU147" s="209" t="s">
        <v>82</v>
      </c>
      <c r="AV147" s="12" t="s">
        <v>84</v>
      </c>
      <c r="AW147" s="12" t="s">
        <v>31</v>
      </c>
      <c r="AX147" s="12" t="s">
        <v>75</v>
      </c>
      <c r="AY147" s="209" t="s">
        <v>175</v>
      </c>
    </row>
    <row r="148" spans="1:65" s="14" customFormat="1" ht="11.25">
      <c r="B148" s="223"/>
      <c r="C148" s="224"/>
      <c r="D148" s="200" t="s">
        <v>182</v>
      </c>
      <c r="E148" s="225" t="s">
        <v>1</v>
      </c>
      <c r="F148" s="226" t="s">
        <v>253</v>
      </c>
      <c r="G148" s="224"/>
      <c r="H148" s="227">
        <v>3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AT148" s="233" t="s">
        <v>182</v>
      </c>
      <c r="AU148" s="233" t="s">
        <v>82</v>
      </c>
      <c r="AV148" s="14" t="s">
        <v>181</v>
      </c>
      <c r="AW148" s="14" t="s">
        <v>31</v>
      </c>
      <c r="AX148" s="14" t="s">
        <v>82</v>
      </c>
      <c r="AY148" s="233" t="s">
        <v>175</v>
      </c>
    </row>
    <row r="149" spans="1:65" s="2" customFormat="1" ht="21.75" customHeight="1">
      <c r="A149" s="34"/>
      <c r="B149" s="35"/>
      <c r="C149" s="184" t="s">
        <v>196</v>
      </c>
      <c r="D149" s="184" t="s">
        <v>176</v>
      </c>
      <c r="E149" s="185" t="s">
        <v>267</v>
      </c>
      <c r="F149" s="186" t="s">
        <v>268</v>
      </c>
      <c r="G149" s="187" t="s">
        <v>259</v>
      </c>
      <c r="H149" s="188">
        <v>0.4</v>
      </c>
      <c r="I149" s="189"/>
      <c r="J149" s="190">
        <f>ROUND(I149*H149,2)</f>
        <v>0</v>
      </c>
      <c r="K149" s="186" t="s">
        <v>1</v>
      </c>
      <c r="L149" s="191"/>
      <c r="M149" s="192" t="s">
        <v>1</v>
      </c>
      <c r="N149" s="193" t="s">
        <v>40</v>
      </c>
      <c r="O149" s="71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6" t="s">
        <v>180</v>
      </c>
      <c r="AT149" s="196" t="s">
        <v>176</v>
      </c>
      <c r="AU149" s="196" t="s">
        <v>82</v>
      </c>
      <c r="AY149" s="17" t="s">
        <v>175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7" t="s">
        <v>82</v>
      </c>
      <c r="BK149" s="197">
        <f>ROUND(I149*H149,2)</f>
        <v>0</v>
      </c>
      <c r="BL149" s="17" t="s">
        <v>181</v>
      </c>
      <c r="BM149" s="196" t="s">
        <v>199</v>
      </c>
    </row>
    <row r="150" spans="1:65" s="13" customFormat="1" ht="11.25">
      <c r="B150" s="213"/>
      <c r="C150" s="214"/>
      <c r="D150" s="200" t="s">
        <v>182</v>
      </c>
      <c r="E150" s="215" t="s">
        <v>1</v>
      </c>
      <c r="F150" s="216" t="s">
        <v>265</v>
      </c>
      <c r="G150" s="214"/>
      <c r="H150" s="215" t="s">
        <v>1</v>
      </c>
      <c r="I150" s="217"/>
      <c r="J150" s="214"/>
      <c r="K150" s="214"/>
      <c r="L150" s="218"/>
      <c r="M150" s="219"/>
      <c r="N150" s="220"/>
      <c r="O150" s="220"/>
      <c r="P150" s="220"/>
      <c r="Q150" s="220"/>
      <c r="R150" s="220"/>
      <c r="S150" s="220"/>
      <c r="T150" s="221"/>
      <c r="AT150" s="222" t="s">
        <v>182</v>
      </c>
      <c r="AU150" s="222" t="s">
        <v>82</v>
      </c>
      <c r="AV150" s="13" t="s">
        <v>82</v>
      </c>
      <c r="AW150" s="13" t="s">
        <v>31</v>
      </c>
      <c r="AX150" s="13" t="s">
        <v>75</v>
      </c>
      <c r="AY150" s="222" t="s">
        <v>175</v>
      </c>
    </row>
    <row r="151" spans="1:65" s="12" customFormat="1" ht="11.25">
      <c r="B151" s="198"/>
      <c r="C151" s="199"/>
      <c r="D151" s="200" t="s">
        <v>182</v>
      </c>
      <c r="E151" s="201" t="s">
        <v>1</v>
      </c>
      <c r="F151" s="202" t="s">
        <v>631</v>
      </c>
      <c r="G151" s="199"/>
      <c r="H151" s="203">
        <v>0.4</v>
      </c>
      <c r="I151" s="204"/>
      <c r="J151" s="199"/>
      <c r="K151" s="199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182</v>
      </c>
      <c r="AU151" s="209" t="s">
        <v>82</v>
      </c>
      <c r="AV151" s="12" t="s">
        <v>84</v>
      </c>
      <c r="AW151" s="12" t="s">
        <v>31</v>
      </c>
      <c r="AX151" s="12" t="s">
        <v>75</v>
      </c>
      <c r="AY151" s="209" t="s">
        <v>175</v>
      </c>
    </row>
    <row r="152" spans="1:65" s="14" customFormat="1" ht="11.25">
      <c r="B152" s="223"/>
      <c r="C152" s="224"/>
      <c r="D152" s="200" t="s">
        <v>182</v>
      </c>
      <c r="E152" s="225" t="s">
        <v>1</v>
      </c>
      <c r="F152" s="226" t="s">
        <v>253</v>
      </c>
      <c r="G152" s="224"/>
      <c r="H152" s="227">
        <v>0.4</v>
      </c>
      <c r="I152" s="228"/>
      <c r="J152" s="224"/>
      <c r="K152" s="224"/>
      <c r="L152" s="229"/>
      <c r="M152" s="230"/>
      <c r="N152" s="231"/>
      <c r="O152" s="231"/>
      <c r="P152" s="231"/>
      <c r="Q152" s="231"/>
      <c r="R152" s="231"/>
      <c r="S152" s="231"/>
      <c r="T152" s="232"/>
      <c r="AT152" s="233" t="s">
        <v>182</v>
      </c>
      <c r="AU152" s="233" t="s">
        <v>82</v>
      </c>
      <c r="AV152" s="14" t="s">
        <v>181</v>
      </c>
      <c r="AW152" s="14" t="s">
        <v>31</v>
      </c>
      <c r="AX152" s="14" t="s">
        <v>82</v>
      </c>
      <c r="AY152" s="233" t="s">
        <v>175</v>
      </c>
    </row>
    <row r="153" spans="1:65" s="2" customFormat="1" ht="33" customHeight="1">
      <c r="A153" s="34"/>
      <c r="B153" s="35"/>
      <c r="C153" s="184" t="s">
        <v>191</v>
      </c>
      <c r="D153" s="184" t="s">
        <v>176</v>
      </c>
      <c r="E153" s="185" t="s">
        <v>270</v>
      </c>
      <c r="F153" s="186" t="s">
        <v>271</v>
      </c>
      <c r="G153" s="187" t="s">
        <v>179</v>
      </c>
      <c r="H153" s="188">
        <v>30</v>
      </c>
      <c r="I153" s="189"/>
      <c r="J153" s="190">
        <f>ROUND(I153*H153,2)</f>
        <v>0</v>
      </c>
      <c r="K153" s="186" t="s">
        <v>1</v>
      </c>
      <c r="L153" s="191"/>
      <c r="M153" s="192" t="s">
        <v>1</v>
      </c>
      <c r="N153" s="193" t="s">
        <v>40</v>
      </c>
      <c r="O153" s="71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6" t="s">
        <v>180</v>
      </c>
      <c r="AT153" s="196" t="s">
        <v>176</v>
      </c>
      <c r="AU153" s="196" t="s">
        <v>82</v>
      </c>
      <c r="AY153" s="17" t="s">
        <v>175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7" t="s">
        <v>82</v>
      </c>
      <c r="BK153" s="197">
        <f>ROUND(I153*H153,2)</f>
        <v>0</v>
      </c>
      <c r="BL153" s="17" t="s">
        <v>181</v>
      </c>
      <c r="BM153" s="196" t="s">
        <v>8</v>
      </c>
    </row>
    <row r="154" spans="1:65" s="13" customFormat="1" ht="11.25">
      <c r="B154" s="213"/>
      <c r="C154" s="214"/>
      <c r="D154" s="200" t="s">
        <v>182</v>
      </c>
      <c r="E154" s="215" t="s">
        <v>1</v>
      </c>
      <c r="F154" s="216" t="s">
        <v>272</v>
      </c>
      <c r="G154" s="214"/>
      <c r="H154" s="215" t="s">
        <v>1</v>
      </c>
      <c r="I154" s="217"/>
      <c r="J154" s="214"/>
      <c r="K154" s="214"/>
      <c r="L154" s="218"/>
      <c r="M154" s="219"/>
      <c r="N154" s="220"/>
      <c r="O154" s="220"/>
      <c r="P154" s="220"/>
      <c r="Q154" s="220"/>
      <c r="R154" s="220"/>
      <c r="S154" s="220"/>
      <c r="T154" s="221"/>
      <c r="AT154" s="222" t="s">
        <v>182</v>
      </c>
      <c r="AU154" s="222" t="s">
        <v>82</v>
      </c>
      <c r="AV154" s="13" t="s">
        <v>82</v>
      </c>
      <c r="AW154" s="13" t="s">
        <v>31</v>
      </c>
      <c r="AX154" s="13" t="s">
        <v>75</v>
      </c>
      <c r="AY154" s="222" t="s">
        <v>175</v>
      </c>
    </row>
    <row r="155" spans="1:65" s="12" customFormat="1" ht="11.25">
      <c r="B155" s="198"/>
      <c r="C155" s="199"/>
      <c r="D155" s="200" t="s">
        <v>182</v>
      </c>
      <c r="E155" s="201" t="s">
        <v>1</v>
      </c>
      <c r="F155" s="202" t="s">
        <v>632</v>
      </c>
      <c r="G155" s="199"/>
      <c r="H155" s="203">
        <v>30</v>
      </c>
      <c r="I155" s="204"/>
      <c r="J155" s="199"/>
      <c r="K155" s="199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182</v>
      </c>
      <c r="AU155" s="209" t="s">
        <v>82</v>
      </c>
      <c r="AV155" s="12" t="s">
        <v>84</v>
      </c>
      <c r="AW155" s="12" t="s">
        <v>31</v>
      </c>
      <c r="AX155" s="12" t="s">
        <v>75</v>
      </c>
      <c r="AY155" s="209" t="s">
        <v>175</v>
      </c>
    </row>
    <row r="156" spans="1:65" s="14" customFormat="1" ht="11.25">
      <c r="B156" s="223"/>
      <c r="C156" s="224"/>
      <c r="D156" s="200" t="s">
        <v>182</v>
      </c>
      <c r="E156" s="225" t="s">
        <v>1</v>
      </c>
      <c r="F156" s="226" t="s">
        <v>253</v>
      </c>
      <c r="G156" s="224"/>
      <c r="H156" s="227">
        <v>30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AT156" s="233" t="s">
        <v>182</v>
      </c>
      <c r="AU156" s="233" t="s">
        <v>82</v>
      </c>
      <c r="AV156" s="14" t="s">
        <v>181</v>
      </c>
      <c r="AW156" s="14" t="s">
        <v>31</v>
      </c>
      <c r="AX156" s="14" t="s">
        <v>82</v>
      </c>
      <c r="AY156" s="233" t="s">
        <v>175</v>
      </c>
    </row>
    <row r="157" spans="1:65" s="2" customFormat="1" ht="21.75" customHeight="1">
      <c r="A157" s="34"/>
      <c r="B157" s="35"/>
      <c r="C157" s="184" t="s">
        <v>206</v>
      </c>
      <c r="D157" s="184" t="s">
        <v>176</v>
      </c>
      <c r="E157" s="185" t="s">
        <v>274</v>
      </c>
      <c r="F157" s="186" t="s">
        <v>275</v>
      </c>
      <c r="G157" s="187" t="s">
        <v>179</v>
      </c>
      <c r="H157" s="188">
        <v>30</v>
      </c>
      <c r="I157" s="189"/>
      <c r="J157" s="190">
        <f>ROUND(I157*H157,2)</f>
        <v>0</v>
      </c>
      <c r="K157" s="186" t="s">
        <v>1</v>
      </c>
      <c r="L157" s="191"/>
      <c r="M157" s="192" t="s">
        <v>1</v>
      </c>
      <c r="N157" s="193" t="s">
        <v>40</v>
      </c>
      <c r="O157" s="71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6" t="s">
        <v>180</v>
      </c>
      <c r="AT157" s="196" t="s">
        <v>176</v>
      </c>
      <c r="AU157" s="196" t="s">
        <v>82</v>
      </c>
      <c r="AY157" s="17" t="s">
        <v>175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7" t="s">
        <v>82</v>
      </c>
      <c r="BK157" s="197">
        <f>ROUND(I157*H157,2)</f>
        <v>0</v>
      </c>
      <c r="BL157" s="17" t="s">
        <v>181</v>
      </c>
      <c r="BM157" s="196" t="s">
        <v>209</v>
      </c>
    </row>
    <row r="158" spans="1:65" s="13" customFormat="1" ht="11.25">
      <c r="B158" s="213"/>
      <c r="C158" s="214"/>
      <c r="D158" s="200" t="s">
        <v>182</v>
      </c>
      <c r="E158" s="215" t="s">
        <v>1</v>
      </c>
      <c r="F158" s="216" t="s">
        <v>272</v>
      </c>
      <c r="G158" s="214"/>
      <c r="H158" s="215" t="s">
        <v>1</v>
      </c>
      <c r="I158" s="217"/>
      <c r="J158" s="214"/>
      <c r="K158" s="214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182</v>
      </c>
      <c r="AU158" s="222" t="s">
        <v>82</v>
      </c>
      <c r="AV158" s="13" t="s">
        <v>82</v>
      </c>
      <c r="AW158" s="13" t="s">
        <v>31</v>
      </c>
      <c r="AX158" s="13" t="s">
        <v>75</v>
      </c>
      <c r="AY158" s="222" t="s">
        <v>175</v>
      </c>
    </row>
    <row r="159" spans="1:65" s="12" customFormat="1" ht="11.25">
      <c r="B159" s="198"/>
      <c r="C159" s="199"/>
      <c r="D159" s="200" t="s">
        <v>182</v>
      </c>
      <c r="E159" s="201" t="s">
        <v>1</v>
      </c>
      <c r="F159" s="202" t="s">
        <v>632</v>
      </c>
      <c r="G159" s="199"/>
      <c r="H159" s="203">
        <v>30</v>
      </c>
      <c r="I159" s="204"/>
      <c r="J159" s="199"/>
      <c r="K159" s="199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182</v>
      </c>
      <c r="AU159" s="209" t="s">
        <v>82</v>
      </c>
      <c r="AV159" s="12" t="s">
        <v>84</v>
      </c>
      <c r="AW159" s="12" t="s">
        <v>31</v>
      </c>
      <c r="AX159" s="12" t="s">
        <v>75</v>
      </c>
      <c r="AY159" s="209" t="s">
        <v>175</v>
      </c>
    </row>
    <row r="160" spans="1:65" s="14" customFormat="1" ht="11.25">
      <c r="B160" s="223"/>
      <c r="C160" s="224"/>
      <c r="D160" s="200" t="s">
        <v>182</v>
      </c>
      <c r="E160" s="225" t="s">
        <v>1</v>
      </c>
      <c r="F160" s="226" t="s">
        <v>253</v>
      </c>
      <c r="G160" s="224"/>
      <c r="H160" s="227">
        <v>30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AT160" s="233" t="s">
        <v>182</v>
      </c>
      <c r="AU160" s="233" t="s">
        <v>82</v>
      </c>
      <c r="AV160" s="14" t="s">
        <v>181</v>
      </c>
      <c r="AW160" s="14" t="s">
        <v>31</v>
      </c>
      <c r="AX160" s="14" t="s">
        <v>82</v>
      </c>
      <c r="AY160" s="233" t="s">
        <v>175</v>
      </c>
    </row>
    <row r="161" spans="1:65" s="2" customFormat="1" ht="16.5" customHeight="1">
      <c r="A161" s="34"/>
      <c r="B161" s="35"/>
      <c r="C161" s="184" t="s">
        <v>180</v>
      </c>
      <c r="D161" s="184" t="s">
        <v>176</v>
      </c>
      <c r="E161" s="185" t="s">
        <v>276</v>
      </c>
      <c r="F161" s="186" t="s">
        <v>277</v>
      </c>
      <c r="G161" s="187" t="s">
        <v>278</v>
      </c>
      <c r="H161" s="188">
        <v>18</v>
      </c>
      <c r="I161" s="189"/>
      <c r="J161" s="190">
        <f>ROUND(I161*H161,2)</f>
        <v>0</v>
      </c>
      <c r="K161" s="186" t="s">
        <v>1</v>
      </c>
      <c r="L161" s="191"/>
      <c r="M161" s="192" t="s">
        <v>1</v>
      </c>
      <c r="N161" s="193" t="s">
        <v>40</v>
      </c>
      <c r="O161" s="71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6" t="s">
        <v>180</v>
      </c>
      <c r="AT161" s="196" t="s">
        <v>176</v>
      </c>
      <c r="AU161" s="196" t="s">
        <v>82</v>
      </c>
      <c r="AY161" s="17" t="s">
        <v>175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7" t="s">
        <v>82</v>
      </c>
      <c r="BK161" s="197">
        <f>ROUND(I161*H161,2)</f>
        <v>0</v>
      </c>
      <c r="BL161" s="17" t="s">
        <v>181</v>
      </c>
      <c r="BM161" s="196" t="s">
        <v>213</v>
      </c>
    </row>
    <row r="162" spans="1:65" s="13" customFormat="1" ht="11.25">
      <c r="B162" s="213"/>
      <c r="C162" s="214"/>
      <c r="D162" s="200" t="s">
        <v>182</v>
      </c>
      <c r="E162" s="215" t="s">
        <v>1</v>
      </c>
      <c r="F162" s="216" t="s">
        <v>279</v>
      </c>
      <c r="G162" s="214"/>
      <c r="H162" s="215" t="s">
        <v>1</v>
      </c>
      <c r="I162" s="217"/>
      <c r="J162" s="214"/>
      <c r="K162" s="214"/>
      <c r="L162" s="218"/>
      <c r="M162" s="219"/>
      <c r="N162" s="220"/>
      <c r="O162" s="220"/>
      <c r="P162" s="220"/>
      <c r="Q162" s="220"/>
      <c r="R162" s="220"/>
      <c r="S162" s="220"/>
      <c r="T162" s="221"/>
      <c r="AT162" s="222" t="s">
        <v>182</v>
      </c>
      <c r="AU162" s="222" t="s">
        <v>82</v>
      </c>
      <c r="AV162" s="13" t="s">
        <v>82</v>
      </c>
      <c r="AW162" s="13" t="s">
        <v>31</v>
      </c>
      <c r="AX162" s="13" t="s">
        <v>75</v>
      </c>
      <c r="AY162" s="222" t="s">
        <v>175</v>
      </c>
    </row>
    <row r="163" spans="1:65" s="12" customFormat="1" ht="11.25">
      <c r="B163" s="198"/>
      <c r="C163" s="199"/>
      <c r="D163" s="200" t="s">
        <v>182</v>
      </c>
      <c r="E163" s="201" t="s">
        <v>1</v>
      </c>
      <c r="F163" s="202" t="s">
        <v>633</v>
      </c>
      <c r="G163" s="199"/>
      <c r="H163" s="203">
        <v>18</v>
      </c>
      <c r="I163" s="204"/>
      <c r="J163" s="199"/>
      <c r="K163" s="199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182</v>
      </c>
      <c r="AU163" s="209" t="s">
        <v>82</v>
      </c>
      <c r="AV163" s="12" t="s">
        <v>84</v>
      </c>
      <c r="AW163" s="12" t="s">
        <v>31</v>
      </c>
      <c r="AX163" s="12" t="s">
        <v>75</v>
      </c>
      <c r="AY163" s="209" t="s">
        <v>175</v>
      </c>
    </row>
    <row r="164" spans="1:65" s="14" customFormat="1" ht="11.25">
      <c r="B164" s="223"/>
      <c r="C164" s="224"/>
      <c r="D164" s="200" t="s">
        <v>182</v>
      </c>
      <c r="E164" s="225" t="s">
        <v>1</v>
      </c>
      <c r="F164" s="226" t="s">
        <v>253</v>
      </c>
      <c r="G164" s="224"/>
      <c r="H164" s="227">
        <v>18</v>
      </c>
      <c r="I164" s="228"/>
      <c r="J164" s="224"/>
      <c r="K164" s="224"/>
      <c r="L164" s="229"/>
      <c r="M164" s="230"/>
      <c r="N164" s="231"/>
      <c r="O164" s="231"/>
      <c r="P164" s="231"/>
      <c r="Q164" s="231"/>
      <c r="R164" s="231"/>
      <c r="S164" s="231"/>
      <c r="T164" s="232"/>
      <c r="AT164" s="233" t="s">
        <v>182</v>
      </c>
      <c r="AU164" s="233" t="s">
        <v>82</v>
      </c>
      <c r="AV164" s="14" t="s">
        <v>181</v>
      </c>
      <c r="AW164" s="14" t="s">
        <v>31</v>
      </c>
      <c r="AX164" s="14" t="s">
        <v>82</v>
      </c>
      <c r="AY164" s="233" t="s">
        <v>175</v>
      </c>
    </row>
    <row r="165" spans="1:65" s="2" customFormat="1" ht="21.75" customHeight="1">
      <c r="A165" s="34"/>
      <c r="B165" s="35"/>
      <c r="C165" s="184" t="s">
        <v>215</v>
      </c>
      <c r="D165" s="184" t="s">
        <v>176</v>
      </c>
      <c r="E165" s="185" t="s">
        <v>281</v>
      </c>
      <c r="F165" s="186" t="s">
        <v>282</v>
      </c>
      <c r="G165" s="187" t="s">
        <v>283</v>
      </c>
      <c r="H165" s="188">
        <v>10.5</v>
      </c>
      <c r="I165" s="189"/>
      <c r="J165" s="190">
        <f>ROUND(I165*H165,2)</f>
        <v>0</v>
      </c>
      <c r="K165" s="186" t="s">
        <v>1</v>
      </c>
      <c r="L165" s="191"/>
      <c r="M165" s="192" t="s">
        <v>1</v>
      </c>
      <c r="N165" s="193" t="s">
        <v>40</v>
      </c>
      <c r="O165" s="71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6" t="s">
        <v>180</v>
      </c>
      <c r="AT165" s="196" t="s">
        <v>176</v>
      </c>
      <c r="AU165" s="196" t="s">
        <v>82</v>
      </c>
      <c r="AY165" s="17" t="s">
        <v>175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7" t="s">
        <v>82</v>
      </c>
      <c r="BK165" s="197">
        <f>ROUND(I165*H165,2)</f>
        <v>0</v>
      </c>
      <c r="BL165" s="17" t="s">
        <v>181</v>
      </c>
      <c r="BM165" s="196" t="s">
        <v>218</v>
      </c>
    </row>
    <row r="166" spans="1:65" s="13" customFormat="1" ht="11.25">
      <c r="B166" s="213"/>
      <c r="C166" s="214"/>
      <c r="D166" s="200" t="s">
        <v>182</v>
      </c>
      <c r="E166" s="215" t="s">
        <v>1</v>
      </c>
      <c r="F166" s="216" t="s">
        <v>284</v>
      </c>
      <c r="G166" s="214"/>
      <c r="H166" s="215" t="s">
        <v>1</v>
      </c>
      <c r="I166" s="217"/>
      <c r="J166" s="214"/>
      <c r="K166" s="214"/>
      <c r="L166" s="218"/>
      <c r="M166" s="219"/>
      <c r="N166" s="220"/>
      <c r="O166" s="220"/>
      <c r="P166" s="220"/>
      <c r="Q166" s="220"/>
      <c r="R166" s="220"/>
      <c r="S166" s="220"/>
      <c r="T166" s="221"/>
      <c r="AT166" s="222" t="s">
        <v>182</v>
      </c>
      <c r="AU166" s="222" t="s">
        <v>82</v>
      </c>
      <c r="AV166" s="13" t="s">
        <v>82</v>
      </c>
      <c r="AW166" s="13" t="s">
        <v>31</v>
      </c>
      <c r="AX166" s="13" t="s">
        <v>75</v>
      </c>
      <c r="AY166" s="222" t="s">
        <v>175</v>
      </c>
    </row>
    <row r="167" spans="1:65" s="12" customFormat="1" ht="11.25">
      <c r="B167" s="198"/>
      <c r="C167" s="199"/>
      <c r="D167" s="200" t="s">
        <v>182</v>
      </c>
      <c r="E167" s="201" t="s">
        <v>1</v>
      </c>
      <c r="F167" s="202" t="s">
        <v>634</v>
      </c>
      <c r="G167" s="199"/>
      <c r="H167" s="203">
        <v>10.5</v>
      </c>
      <c r="I167" s="204"/>
      <c r="J167" s="199"/>
      <c r="K167" s="199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182</v>
      </c>
      <c r="AU167" s="209" t="s">
        <v>82</v>
      </c>
      <c r="AV167" s="12" t="s">
        <v>84</v>
      </c>
      <c r="AW167" s="12" t="s">
        <v>31</v>
      </c>
      <c r="AX167" s="12" t="s">
        <v>75</v>
      </c>
      <c r="AY167" s="209" t="s">
        <v>175</v>
      </c>
    </row>
    <row r="168" spans="1:65" s="14" customFormat="1" ht="11.25">
      <c r="B168" s="223"/>
      <c r="C168" s="224"/>
      <c r="D168" s="200" t="s">
        <v>182</v>
      </c>
      <c r="E168" s="225" t="s">
        <v>1</v>
      </c>
      <c r="F168" s="226" t="s">
        <v>253</v>
      </c>
      <c r="G168" s="224"/>
      <c r="H168" s="227">
        <v>10.5</v>
      </c>
      <c r="I168" s="228"/>
      <c r="J168" s="224"/>
      <c r="K168" s="224"/>
      <c r="L168" s="229"/>
      <c r="M168" s="230"/>
      <c r="N168" s="231"/>
      <c r="O168" s="231"/>
      <c r="P168" s="231"/>
      <c r="Q168" s="231"/>
      <c r="R168" s="231"/>
      <c r="S168" s="231"/>
      <c r="T168" s="232"/>
      <c r="AT168" s="233" t="s">
        <v>182</v>
      </c>
      <c r="AU168" s="233" t="s">
        <v>82</v>
      </c>
      <c r="AV168" s="14" t="s">
        <v>181</v>
      </c>
      <c r="AW168" s="14" t="s">
        <v>31</v>
      </c>
      <c r="AX168" s="14" t="s">
        <v>82</v>
      </c>
      <c r="AY168" s="233" t="s">
        <v>175</v>
      </c>
    </row>
    <row r="169" spans="1:65" s="2" customFormat="1" ht="21.75" customHeight="1">
      <c r="A169" s="34"/>
      <c r="B169" s="35"/>
      <c r="C169" s="184" t="s">
        <v>199</v>
      </c>
      <c r="D169" s="184" t="s">
        <v>176</v>
      </c>
      <c r="E169" s="185" t="s">
        <v>286</v>
      </c>
      <c r="F169" s="186" t="s">
        <v>287</v>
      </c>
      <c r="G169" s="187" t="s">
        <v>250</v>
      </c>
      <c r="H169" s="188">
        <v>2000</v>
      </c>
      <c r="I169" s="189"/>
      <c r="J169" s="190">
        <f>ROUND(I169*H169,2)</f>
        <v>0</v>
      </c>
      <c r="K169" s="186" t="s">
        <v>1</v>
      </c>
      <c r="L169" s="191"/>
      <c r="M169" s="192" t="s">
        <v>1</v>
      </c>
      <c r="N169" s="193" t="s">
        <v>40</v>
      </c>
      <c r="O169" s="71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6" t="s">
        <v>180</v>
      </c>
      <c r="AT169" s="196" t="s">
        <v>176</v>
      </c>
      <c r="AU169" s="196" t="s">
        <v>82</v>
      </c>
      <c r="AY169" s="17" t="s">
        <v>175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7" t="s">
        <v>82</v>
      </c>
      <c r="BK169" s="197">
        <f>ROUND(I169*H169,2)</f>
        <v>0</v>
      </c>
      <c r="BL169" s="17" t="s">
        <v>181</v>
      </c>
      <c r="BM169" s="196" t="s">
        <v>222</v>
      </c>
    </row>
    <row r="170" spans="1:65" s="13" customFormat="1" ht="11.25">
      <c r="B170" s="213"/>
      <c r="C170" s="214"/>
      <c r="D170" s="200" t="s">
        <v>182</v>
      </c>
      <c r="E170" s="215" t="s">
        <v>1</v>
      </c>
      <c r="F170" s="216" t="s">
        <v>288</v>
      </c>
      <c r="G170" s="214"/>
      <c r="H170" s="215" t="s">
        <v>1</v>
      </c>
      <c r="I170" s="217"/>
      <c r="J170" s="214"/>
      <c r="K170" s="214"/>
      <c r="L170" s="218"/>
      <c r="M170" s="219"/>
      <c r="N170" s="220"/>
      <c r="O170" s="220"/>
      <c r="P170" s="220"/>
      <c r="Q170" s="220"/>
      <c r="R170" s="220"/>
      <c r="S170" s="220"/>
      <c r="T170" s="221"/>
      <c r="AT170" s="222" t="s">
        <v>182</v>
      </c>
      <c r="AU170" s="222" t="s">
        <v>82</v>
      </c>
      <c r="AV170" s="13" t="s">
        <v>82</v>
      </c>
      <c r="AW170" s="13" t="s">
        <v>31</v>
      </c>
      <c r="AX170" s="13" t="s">
        <v>75</v>
      </c>
      <c r="AY170" s="222" t="s">
        <v>175</v>
      </c>
    </row>
    <row r="171" spans="1:65" s="12" customFormat="1" ht="11.25">
      <c r="B171" s="198"/>
      <c r="C171" s="199"/>
      <c r="D171" s="200" t="s">
        <v>182</v>
      </c>
      <c r="E171" s="201" t="s">
        <v>1</v>
      </c>
      <c r="F171" s="202" t="s">
        <v>635</v>
      </c>
      <c r="G171" s="199"/>
      <c r="H171" s="203">
        <v>2000</v>
      </c>
      <c r="I171" s="204"/>
      <c r="J171" s="199"/>
      <c r="K171" s="199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182</v>
      </c>
      <c r="AU171" s="209" t="s">
        <v>82</v>
      </c>
      <c r="AV171" s="12" t="s">
        <v>84</v>
      </c>
      <c r="AW171" s="12" t="s">
        <v>31</v>
      </c>
      <c r="AX171" s="12" t="s">
        <v>75</v>
      </c>
      <c r="AY171" s="209" t="s">
        <v>175</v>
      </c>
    </row>
    <row r="172" spans="1:65" s="14" customFormat="1" ht="11.25">
      <c r="B172" s="223"/>
      <c r="C172" s="224"/>
      <c r="D172" s="200" t="s">
        <v>182</v>
      </c>
      <c r="E172" s="225" t="s">
        <v>1</v>
      </c>
      <c r="F172" s="226" t="s">
        <v>253</v>
      </c>
      <c r="G172" s="224"/>
      <c r="H172" s="227">
        <v>2000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AT172" s="233" t="s">
        <v>182</v>
      </c>
      <c r="AU172" s="233" t="s">
        <v>82</v>
      </c>
      <c r="AV172" s="14" t="s">
        <v>181</v>
      </c>
      <c r="AW172" s="14" t="s">
        <v>31</v>
      </c>
      <c r="AX172" s="14" t="s">
        <v>82</v>
      </c>
      <c r="AY172" s="233" t="s">
        <v>175</v>
      </c>
    </row>
    <row r="173" spans="1:65" s="11" customFormat="1" ht="25.9" customHeight="1">
      <c r="B173" s="170"/>
      <c r="C173" s="171"/>
      <c r="D173" s="172" t="s">
        <v>74</v>
      </c>
      <c r="E173" s="173" t="s">
        <v>290</v>
      </c>
      <c r="F173" s="173" t="s">
        <v>291</v>
      </c>
      <c r="G173" s="171"/>
      <c r="H173" s="171"/>
      <c r="I173" s="174"/>
      <c r="J173" s="175">
        <f>BK173</f>
        <v>0</v>
      </c>
      <c r="K173" s="171"/>
      <c r="L173" s="176"/>
      <c r="M173" s="177"/>
      <c r="N173" s="178"/>
      <c r="O173" s="178"/>
      <c r="P173" s="179">
        <f>SUM(P174:P209)</f>
        <v>0</v>
      </c>
      <c r="Q173" s="178"/>
      <c r="R173" s="179">
        <f>SUM(R174:R209)</f>
        <v>0</v>
      </c>
      <c r="S173" s="178"/>
      <c r="T173" s="180">
        <f>SUM(T174:T209)</f>
        <v>0</v>
      </c>
      <c r="AR173" s="181" t="s">
        <v>82</v>
      </c>
      <c r="AT173" s="182" t="s">
        <v>74</v>
      </c>
      <c r="AU173" s="182" t="s">
        <v>75</v>
      </c>
      <c r="AY173" s="181" t="s">
        <v>175</v>
      </c>
      <c r="BK173" s="183">
        <f>SUM(BK174:BK209)</f>
        <v>0</v>
      </c>
    </row>
    <row r="174" spans="1:65" s="2" customFormat="1" ht="16.5" customHeight="1">
      <c r="A174" s="34"/>
      <c r="B174" s="35"/>
      <c r="C174" s="184" t="s">
        <v>224</v>
      </c>
      <c r="D174" s="184" t="s">
        <v>176</v>
      </c>
      <c r="E174" s="185" t="s">
        <v>292</v>
      </c>
      <c r="F174" s="186" t="s">
        <v>293</v>
      </c>
      <c r="G174" s="187" t="s">
        <v>259</v>
      </c>
      <c r="H174" s="188">
        <v>2.2999999999999998</v>
      </c>
      <c r="I174" s="189"/>
      <c r="J174" s="190">
        <f>ROUND(I174*H174,2)</f>
        <v>0</v>
      </c>
      <c r="K174" s="186" t="s">
        <v>1</v>
      </c>
      <c r="L174" s="191"/>
      <c r="M174" s="192" t="s">
        <v>1</v>
      </c>
      <c r="N174" s="193" t="s">
        <v>40</v>
      </c>
      <c r="O174" s="71"/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6" t="s">
        <v>180</v>
      </c>
      <c r="AT174" s="196" t="s">
        <v>176</v>
      </c>
      <c r="AU174" s="196" t="s">
        <v>82</v>
      </c>
      <c r="AY174" s="17" t="s">
        <v>175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7" t="s">
        <v>82</v>
      </c>
      <c r="BK174" s="197">
        <f>ROUND(I174*H174,2)</f>
        <v>0</v>
      </c>
      <c r="BL174" s="17" t="s">
        <v>181</v>
      </c>
      <c r="BM174" s="196" t="s">
        <v>227</v>
      </c>
    </row>
    <row r="175" spans="1:65" s="13" customFormat="1" ht="11.25">
      <c r="B175" s="213"/>
      <c r="C175" s="214"/>
      <c r="D175" s="200" t="s">
        <v>182</v>
      </c>
      <c r="E175" s="215" t="s">
        <v>1</v>
      </c>
      <c r="F175" s="216" t="s">
        <v>265</v>
      </c>
      <c r="G175" s="214"/>
      <c r="H175" s="215" t="s">
        <v>1</v>
      </c>
      <c r="I175" s="217"/>
      <c r="J175" s="214"/>
      <c r="K175" s="214"/>
      <c r="L175" s="218"/>
      <c r="M175" s="219"/>
      <c r="N175" s="220"/>
      <c r="O175" s="220"/>
      <c r="P175" s="220"/>
      <c r="Q175" s="220"/>
      <c r="R175" s="220"/>
      <c r="S175" s="220"/>
      <c r="T175" s="221"/>
      <c r="AT175" s="222" t="s">
        <v>182</v>
      </c>
      <c r="AU175" s="222" t="s">
        <v>82</v>
      </c>
      <c r="AV175" s="13" t="s">
        <v>82</v>
      </c>
      <c r="AW175" s="13" t="s">
        <v>31</v>
      </c>
      <c r="AX175" s="13" t="s">
        <v>75</v>
      </c>
      <c r="AY175" s="222" t="s">
        <v>175</v>
      </c>
    </row>
    <row r="176" spans="1:65" s="12" customFormat="1" ht="11.25">
      <c r="B176" s="198"/>
      <c r="C176" s="199"/>
      <c r="D176" s="200" t="s">
        <v>182</v>
      </c>
      <c r="E176" s="201" t="s">
        <v>1</v>
      </c>
      <c r="F176" s="202" t="s">
        <v>636</v>
      </c>
      <c r="G176" s="199"/>
      <c r="H176" s="203">
        <v>2.2999999999999998</v>
      </c>
      <c r="I176" s="204"/>
      <c r="J176" s="199"/>
      <c r="K176" s="199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182</v>
      </c>
      <c r="AU176" s="209" t="s">
        <v>82</v>
      </c>
      <c r="AV176" s="12" t="s">
        <v>84</v>
      </c>
      <c r="AW176" s="12" t="s">
        <v>31</v>
      </c>
      <c r="AX176" s="12" t="s">
        <v>75</v>
      </c>
      <c r="AY176" s="209" t="s">
        <v>175</v>
      </c>
    </row>
    <row r="177" spans="1:65" s="14" customFormat="1" ht="11.25">
      <c r="B177" s="223"/>
      <c r="C177" s="224"/>
      <c r="D177" s="200" t="s">
        <v>182</v>
      </c>
      <c r="E177" s="225" t="s">
        <v>1</v>
      </c>
      <c r="F177" s="226" t="s">
        <v>253</v>
      </c>
      <c r="G177" s="224"/>
      <c r="H177" s="227">
        <v>2.2999999999999998</v>
      </c>
      <c r="I177" s="228"/>
      <c r="J177" s="224"/>
      <c r="K177" s="224"/>
      <c r="L177" s="229"/>
      <c r="M177" s="230"/>
      <c r="N177" s="231"/>
      <c r="O177" s="231"/>
      <c r="P177" s="231"/>
      <c r="Q177" s="231"/>
      <c r="R177" s="231"/>
      <c r="S177" s="231"/>
      <c r="T177" s="232"/>
      <c r="AT177" s="233" t="s">
        <v>182</v>
      </c>
      <c r="AU177" s="233" t="s">
        <v>82</v>
      </c>
      <c r="AV177" s="14" t="s">
        <v>181</v>
      </c>
      <c r="AW177" s="14" t="s">
        <v>31</v>
      </c>
      <c r="AX177" s="14" t="s">
        <v>82</v>
      </c>
      <c r="AY177" s="233" t="s">
        <v>175</v>
      </c>
    </row>
    <row r="178" spans="1:65" s="2" customFormat="1" ht="21.75" customHeight="1">
      <c r="A178" s="34"/>
      <c r="B178" s="35"/>
      <c r="C178" s="184" t="s">
        <v>8</v>
      </c>
      <c r="D178" s="184" t="s">
        <v>176</v>
      </c>
      <c r="E178" s="185" t="s">
        <v>295</v>
      </c>
      <c r="F178" s="186" t="s">
        <v>296</v>
      </c>
      <c r="G178" s="187" t="s">
        <v>259</v>
      </c>
      <c r="H178" s="188">
        <v>0.46</v>
      </c>
      <c r="I178" s="189"/>
      <c r="J178" s="190">
        <f>ROUND(I178*H178,2)</f>
        <v>0</v>
      </c>
      <c r="K178" s="186" t="s">
        <v>1</v>
      </c>
      <c r="L178" s="191"/>
      <c r="M178" s="192" t="s">
        <v>1</v>
      </c>
      <c r="N178" s="193" t="s">
        <v>40</v>
      </c>
      <c r="O178" s="71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6" t="s">
        <v>180</v>
      </c>
      <c r="AT178" s="196" t="s">
        <v>176</v>
      </c>
      <c r="AU178" s="196" t="s">
        <v>82</v>
      </c>
      <c r="AY178" s="17" t="s">
        <v>175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7" t="s">
        <v>82</v>
      </c>
      <c r="BK178" s="197">
        <f>ROUND(I178*H178,2)</f>
        <v>0</v>
      </c>
      <c r="BL178" s="17" t="s">
        <v>181</v>
      </c>
      <c r="BM178" s="196" t="s">
        <v>231</v>
      </c>
    </row>
    <row r="179" spans="1:65" s="13" customFormat="1" ht="11.25">
      <c r="B179" s="213"/>
      <c r="C179" s="214"/>
      <c r="D179" s="200" t="s">
        <v>182</v>
      </c>
      <c r="E179" s="215" t="s">
        <v>1</v>
      </c>
      <c r="F179" s="216" t="s">
        <v>265</v>
      </c>
      <c r="G179" s="214"/>
      <c r="H179" s="215" t="s">
        <v>1</v>
      </c>
      <c r="I179" s="217"/>
      <c r="J179" s="214"/>
      <c r="K179" s="214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182</v>
      </c>
      <c r="AU179" s="222" t="s">
        <v>82</v>
      </c>
      <c r="AV179" s="13" t="s">
        <v>82</v>
      </c>
      <c r="AW179" s="13" t="s">
        <v>31</v>
      </c>
      <c r="AX179" s="13" t="s">
        <v>75</v>
      </c>
      <c r="AY179" s="222" t="s">
        <v>175</v>
      </c>
    </row>
    <row r="180" spans="1:65" s="12" customFormat="1" ht="11.25">
      <c r="B180" s="198"/>
      <c r="C180" s="199"/>
      <c r="D180" s="200" t="s">
        <v>182</v>
      </c>
      <c r="E180" s="201" t="s">
        <v>1</v>
      </c>
      <c r="F180" s="202" t="s">
        <v>637</v>
      </c>
      <c r="G180" s="199"/>
      <c r="H180" s="203">
        <v>0.46</v>
      </c>
      <c r="I180" s="204"/>
      <c r="J180" s="199"/>
      <c r="K180" s="199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182</v>
      </c>
      <c r="AU180" s="209" t="s">
        <v>82</v>
      </c>
      <c r="AV180" s="12" t="s">
        <v>84</v>
      </c>
      <c r="AW180" s="12" t="s">
        <v>31</v>
      </c>
      <c r="AX180" s="12" t="s">
        <v>75</v>
      </c>
      <c r="AY180" s="209" t="s">
        <v>175</v>
      </c>
    </row>
    <row r="181" spans="1:65" s="14" customFormat="1" ht="11.25">
      <c r="B181" s="223"/>
      <c r="C181" s="224"/>
      <c r="D181" s="200" t="s">
        <v>182</v>
      </c>
      <c r="E181" s="225" t="s">
        <v>1</v>
      </c>
      <c r="F181" s="226" t="s">
        <v>253</v>
      </c>
      <c r="G181" s="224"/>
      <c r="H181" s="227">
        <v>0.46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AT181" s="233" t="s">
        <v>182</v>
      </c>
      <c r="AU181" s="233" t="s">
        <v>82</v>
      </c>
      <c r="AV181" s="14" t="s">
        <v>181</v>
      </c>
      <c r="AW181" s="14" t="s">
        <v>31</v>
      </c>
      <c r="AX181" s="14" t="s">
        <v>82</v>
      </c>
      <c r="AY181" s="233" t="s">
        <v>175</v>
      </c>
    </row>
    <row r="182" spans="1:65" s="2" customFormat="1" ht="33" customHeight="1">
      <c r="A182" s="34"/>
      <c r="B182" s="35"/>
      <c r="C182" s="184" t="s">
        <v>233</v>
      </c>
      <c r="D182" s="184" t="s">
        <v>176</v>
      </c>
      <c r="E182" s="185" t="s">
        <v>270</v>
      </c>
      <c r="F182" s="186" t="s">
        <v>271</v>
      </c>
      <c r="G182" s="187" t="s">
        <v>179</v>
      </c>
      <c r="H182" s="188">
        <v>69</v>
      </c>
      <c r="I182" s="189"/>
      <c r="J182" s="190">
        <f>ROUND(I182*H182,2)</f>
        <v>0</v>
      </c>
      <c r="K182" s="186" t="s">
        <v>1</v>
      </c>
      <c r="L182" s="191"/>
      <c r="M182" s="192" t="s">
        <v>1</v>
      </c>
      <c r="N182" s="193" t="s">
        <v>40</v>
      </c>
      <c r="O182" s="71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6" t="s">
        <v>180</v>
      </c>
      <c r="AT182" s="196" t="s">
        <v>176</v>
      </c>
      <c r="AU182" s="196" t="s">
        <v>82</v>
      </c>
      <c r="AY182" s="17" t="s">
        <v>175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7" t="s">
        <v>82</v>
      </c>
      <c r="BK182" s="197">
        <f>ROUND(I182*H182,2)</f>
        <v>0</v>
      </c>
      <c r="BL182" s="17" t="s">
        <v>181</v>
      </c>
      <c r="BM182" s="196" t="s">
        <v>236</v>
      </c>
    </row>
    <row r="183" spans="1:65" s="13" customFormat="1" ht="11.25">
      <c r="B183" s="213"/>
      <c r="C183" s="214"/>
      <c r="D183" s="200" t="s">
        <v>182</v>
      </c>
      <c r="E183" s="215" t="s">
        <v>1</v>
      </c>
      <c r="F183" s="216" t="s">
        <v>272</v>
      </c>
      <c r="G183" s="214"/>
      <c r="H183" s="215" t="s">
        <v>1</v>
      </c>
      <c r="I183" s="217"/>
      <c r="J183" s="214"/>
      <c r="K183" s="214"/>
      <c r="L183" s="218"/>
      <c r="M183" s="219"/>
      <c r="N183" s="220"/>
      <c r="O183" s="220"/>
      <c r="P183" s="220"/>
      <c r="Q183" s="220"/>
      <c r="R183" s="220"/>
      <c r="S183" s="220"/>
      <c r="T183" s="221"/>
      <c r="AT183" s="222" t="s">
        <v>182</v>
      </c>
      <c r="AU183" s="222" t="s">
        <v>82</v>
      </c>
      <c r="AV183" s="13" t="s">
        <v>82</v>
      </c>
      <c r="AW183" s="13" t="s">
        <v>31</v>
      </c>
      <c r="AX183" s="13" t="s">
        <v>75</v>
      </c>
      <c r="AY183" s="222" t="s">
        <v>175</v>
      </c>
    </row>
    <row r="184" spans="1:65" s="12" customFormat="1" ht="11.25">
      <c r="B184" s="198"/>
      <c r="C184" s="199"/>
      <c r="D184" s="200" t="s">
        <v>182</v>
      </c>
      <c r="E184" s="201" t="s">
        <v>1</v>
      </c>
      <c r="F184" s="202" t="s">
        <v>638</v>
      </c>
      <c r="G184" s="199"/>
      <c r="H184" s="203">
        <v>69</v>
      </c>
      <c r="I184" s="204"/>
      <c r="J184" s="199"/>
      <c r="K184" s="199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182</v>
      </c>
      <c r="AU184" s="209" t="s">
        <v>82</v>
      </c>
      <c r="AV184" s="12" t="s">
        <v>84</v>
      </c>
      <c r="AW184" s="12" t="s">
        <v>31</v>
      </c>
      <c r="AX184" s="12" t="s">
        <v>75</v>
      </c>
      <c r="AY184" s="209" t="s">
        <v>175</v>
      </c>
    </row>
    <row r="185" spans="1:65" s="14" customFormat="1" ht="11.25">
      <c r="B185" s="223"/>
      <c r="C185" s="224"/>
      <c r="D185" s="200" t="s">
        <v>182</v>
      </c>
      <c r="E185" s="225" t="s">
        <v>1</v>
      </c>
      <c r="F185" s="226" t="s">
        <v>253</v>
      </c>
      <c r="G185" s="224"/>
      <c r="H185" s="227">
        <v>69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AT185" s="233" t="s">
        <v>182</v>
      </c>
      <c r="AU185" s="233" t="s">
        <v>82</v>
      </c>
      <c r="AV185" s="14" t="s">
        <v>181</v>
      </c>
      <c r="AW185" s="14" t="s">
        <v>31</v>
      </c>
      <c r="AX185" s="14" t="s">
        <v>82</v>
      </c>
      <c r="AY185" s="233" t="s">
        <v>175</v>
      </c>
    </row>
    <row r="186" spans="1:65" s="2" customFormat="1" ht="21.75" customHeight="1">
      <c r="A186" s="34"/>
      <c r="B186" s="35"/>
      <c r="C186" s="184" t="s">
        <v>209</v>
      </c>
      <c r="D186" s="184" t="s">
        <v>176</v>
      </c>
      <c r="E186" s="185" t="s">
        <v>274</v>
      </c>
      <c r="F186" s="186" t="s">
        <v>275</v>
      </c>
      <c r="G186" s="187" t="s">
        <v>179</v>
      </c>
      <c r="H186" s="188">
        <v>69</v>
      </c>
      <c r="I186" s="189"/>
      <c r="J186" s="190">
        <f>ROUND(I186*H186,2)</f>
        <v>0</v>
      </c>
      <c r="K186" s="186" t="s">
        <v>1</v>
      </c>
      <c r="L186" s="191"/>
      <c r="M186" s="192" t="s">
        <v>1</v>
      </c>
      <c r="N186" s="193" t="s">
        <v>40</v>
      </c>
      <c r="O186" s="71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6" t="s">
        <v>180</v>
      </c>
      <c r="AT186" s="196" t="s">
        <v>176</v>
      </c>
      <c r="AU186" s="196" t="s">
        <v>82</v>
      </c>
      <c r="AY186" s="17" t="s">
        <v>175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7" t="s">
        <v>82</v>
      </c>
      <c r="BK186" s="197">
        <f>ROUND(I186*H186,2)</f>
        <v>0</v>
      </c>
      <c r="BL186" s="17" t="s">
        <v>181</v>
      </c>
      <c r="BM186" s="196" t="s">
        <v>299</v>
      </c>
    </row>
    <row r="187" spans="1:65" s="13" customFormat="1" ht="11.25">
      <c r="B187" s="213"/>
      <c r="C187" s="214"/>
      <c r="D187" s="200" t="s">
        <v>182</v>
      </c>
      <c r="E187" s="215" t="s">
        <v>1</v>
      </c>
      <c r="F187" s="216" t="s">
        <v>272</v>
      </c>
      <c r="G187" s="214"/>
      <c r="H187" s="215" t="s">
        <v>1</v>
      </c>
      <c r="I187" s="217"/>
      <c r="J187" s="214"/>
      <c r="K187" s="214"/>
      <c r="L187" s="218"/>
      <c r="M187" s="219"/>
      <c r="N187" s="220"/>
      <c r="O187" s="220"/>
      <c r="P187" s="220"/>
      <c r="Q187" s="220"/>
      <c r="R187" s="220"/>
      <c r="S187" s="220"/>
      <c r="T187" s="221"/>
      <c r="AT187" s="222" t="s">
        <v>182</v>
      </c>
      <c r="AU187" s="222" t="s">
        <v>82</v>
      </c>
      <c r="AV187" s="13" t="s">
        <v>82</v>
      </c>
      <c r="AW187" s="13" t="s">
        <v>31</v>
      </c>
      <c r="AX187" s="13" t="s">
        <v>75</v>
      </c>
      <c r="AY187" s="222" t="s">
        <v>175</v>
      </c>
    </row>
    <row r="188" spans="1:65" s="12" customFormat="1" ht="11.25">
      <c r="B188" s="198"/>
      <c r="C188" s="199"/>
      <c r="D188" s="200" t="s">
        <v>182</v>
      </c>
      <c r="E188" s="201" t="s">
        <v>1</v>
      </c>
      <c r="F188" s="202" t="s">
        <v>638</v>
      </c>
      <c r="G188" s="199"/>
      <c r="H188" s="203">
        <v>69</v>
      </c>
      <c r="I188" s="204"/>
      <c r="J188" s="199"/>
      <c r="K188" s="199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182</v>
      </c>
      <c r="AU188" s="209" t="s">
        <v>82</v>
      </c>
      <c r="AV188" s="12" t="s">
        <v>84</v>
      </c>
      <c r="AW188" s="12" t="s">
        <v>31</v>
      </c>
      <c r="AX188" s="12" t="s">
        <v>75</v>
      </c>
      <c r="AY188" s="209" t="s">
        <v>175</v>
      </c>
    </row>
    <row r="189" spans="1:65" s="14" customFormat="1" ht="11.25">
      <c r="B189" s="223"/>
      <c r="C189" s="224"/>
      <c r="D189" s="200" t="s">
        <v>182</v>
      </c>
      <c r="E189" s="225" t="s">
        <v>1</v>
      </c>
      <c r="F189" s="226" t="s">
        <v>253</v>
      </c>
      <c r="G189" s="224"/>
      <c r="H189" s="227">
        <v>69</v>
      </c>
      <c r="I189" s="228"/>
      <c r="J189" s="224"/>
      <c r="K189" s="224"/>
      <c r="L189" s="229"/>
      <c r="M189" s="230"/>
      <c r="N189" s="231"/>
      <c r="O189" s="231"/>
      <c r="P189" s="231"/>
      <c r="Q189" s="231"/>
      <c r="R189" s="231"/>
      <c r="S189" s="231"/>
      <c r="T189" s="232"/>
      <c r="AT189" s="233" t="s">
        <v>182</v>
      </c>
      <c r="AU189" s="233" t="s">
        <v>82</v>
      </c>
      <c r="AV189" s="14" t="s">
        <v>181</v>
      </c>
      <c r="AW189" s="14" t="s">
        <v>31</v>
      </c>
      <c r="AX189" s="14" t="s">
        <v>82</v>
      </c>
      <c r="AY189" s="233" t="s">
        <v>175</v>
      </c>
    </row>
    <row r="190" spans="1:65" s="2" customFormat="1" ht="16.5" customHeight="1">
      <c r="A190" s="34"/>
      <c r="B190" s="35"/>
      <c r="C190" s="184" t="s">
        <v>300</v>
      </c>
      <c r="D190" s="184" t="s">
        <v>176</v>
      </c>
      <c r="E190" s="185" t="s">
        <v>276</v>
      </c>
      <c r="F190" s="186" t="s">
        <v>277</v>
      </c>
      <c r="G190" s="187" t="s">
        <v>278</v>
      </c>
      <c r="H190" s="188">
        <v>41.4</v>
      </c>
      <c r="I190" s="189"/>
      <c r="J190" s="190">
        <f>ROUND(I190*H190,2)</f>
        <v>0</v>
      </c>
      <c r="K190" s="186" t="s">
        <v>1</v>
      </c>
      <c r="L190" s="191"/>
      <c r="M190" s="192" t="s">
        <v>1</v>
      </c>
      <c r="N190" s="193" t="s">
        <v>40</v>
      </c>
      <c r="O190" s="71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6" t="s">
        <v>180</v>
      </c>
      <c r="AT190" s="196" t="s">
        <v>176</v>
      </c>
      <c r="AU190" s="196" t="s">
        <v>82</v>
      </c>
      <c r="AY190" s="17" t="s">
        <v>175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7" t="s">
        <v>82</v>
      </c>
      <c r="BK190" s="197">
        <f>ROUND(I190*H190,2)</f>
        <v>0</v>
      </c>
      <c r="BL190" s="17" t="s">
        <v>181</v>
      </c>
      <c r="BM190" s="196" t="s">
        <v>301</v>
      </c>
    </row>
    <row r="191" spans="1:65" s="13" customFormat="1" ht="11.25">
      <c r="B191" s="213"/>
      <c r="C191" s="214"/>
      <c r="D191" s="200" t="s">
        <v>182</v>
      </c>
      <c r="E191" s="215" t="s">
        <v>1</v>
      </c>
      <c r="F191" s="216" t="s">
        <v>279</v>
      </c>
      <c r="G191" s="214"/>
      <c r="H191" s="215" t="s">
        <v>1</v>
      </c>
      <c r="I191" s="217"/>
      <c r="J191" s="214"/>
      <c r="K191" s="214"/>
      <c r="L191" s="218"/>
      <c r="M191" s="219"/>
      <c r="N191" s="220"/>
      <c r="O191" s="220"/>
      <c r="P191" s="220"/>
      <c r="Q191" s="220"/>
      <c r="R191" s="220"/>
      <c r="S191" s="220"/>
      <c r="T191" s="221"/>
      <c r="AT191" s="222" t="s">
        <v>182</v>
      </c>
      <c r="AU191" s="222" t="s">
        <v>82</v>
      </c>
      <c r="AV191" s="13" t="s">
        <v>82</v>
      </c>
      <c r="AW191" s="13" t="s">
        <v>31</v>
      </c>
      <c r="AX191" s="13" t="s">
        <v>75</v>
      </c>
      <c r="AY191" s="222" t="s">
        <v>175</v>
      </c>
    </row>
    <row r="192" spans="1:65" s="12" customFormat="1" ht="11.25">
      <c r="B192" s="198"/>
      <c r="C192" s="199"/>
      <c r="D192" s="200" t="s">
        <v>182</v>
      </c>
      <c r="E192" s="201" t="s">
        <v>1</v>
      </c>
      <c r="F192" s="202" t="s">
        <v>639</v>
      </c>
      <c r="G192" s="199"/>
      <c r="H192" s="203">
        <v>41.4</v>
      </c>
      <c r="I192" s="204"/>
      <c r="J192" s="199"/>
      <c r="K192" s="199"/>
      <c r="L192" s="205"/>
      <c r="M192" s="206"/>
      <c r="N192" s="207"/>
      <c r="O192" s="207"/>
      <c r="P192" s="207"/>
      <c r="Q192" s="207"/>
      <c r="R192" s="207"/>
      <c r="S192" s="207"/>
      <c r="T192" s="208"/>
      <c r="AT192" s="209" t="s">
        <v>182</v>
      </c>
      <c r="AU192" s="209" t="s">
        <v>82</v>
      </c>
      <c r="AV192" s="12" t="s">
        <v>84</v>
      </c>
      <c r="AW192" s="12" t="s">
        <v>31</v>
      </c>
      <c r="AX192" s="12" t="s">
        <v>75</v>
      </c>
      <c r="AY192" s="209" t="s">
        <v>175</v>
      </c>
    </row>
    <row r="193" spans="1:65" s="14" customFormat="1" ht="11.25">
      <c r="B193" s="223"/>
      <c r="C193" s="224"/>
      <c r="D193" s="200" t="s">
        <v>182</v>
      </c>
      <c r="E193" s="225" t="s">
        <v>1</v>
      </c>
      <c r="F193" s="226" t="s">
        <v>253</v>
      </c>
      <c r="G193" s="224"/>
      <c r="H193" s="227">
        <v>41.4</v>
      </c>
      <c r="I193" s="228"/>
      <c r="J193" s="224"/>
      <c r="K193" s="224"/>
      <c r="L193" s="229"/>
      <c r="M193" s="230"/>
      <c r="N193" s="231"/>
      <c r="O193" s="231"/>
      <c r="P193" s="231"/>
      <c r="Q193" s="231"/>
      <c r="R193" s="231"/>
      <c r="S193" s="231"/>
      <c r="T193" s="232"/>
      <c r="AT193" s="233" t="s">
        <v>182</v>
      </c>
      <c r="AU193" s="233" t="s">
        <v>82</v>
      </c>
      <c r="AV193" s="14" t="s">
        <v>181</v>
      </c>
      <c r="AW193" s="14" t="s">
        <v>31</v>
      </c>
      <c r="AX193" s="14" t="s">
        <v>82</v>
      </c>
      <c r="AY193" s="233" t="s">
        <v>175</v>
      </c>
    </row>
    <row r="194" spans="1:65" s="2" customFormat="1" ht="24.2" customHeight="1">
      <c r="A194" s="34"/>
      <c r="B194" s="35"/>
      <c r="C194" s="184" t="s">
        <v>213</v>
      </c>
      <c r="D194" s="184" t="s">
        <v>176</v>
      </c>
      <c r="E194" s="185" t="s">
        <v>303</v>
      </c>
      <c r="F194" s="186" t="s">
        <v>304</v>
      </c>
      <c r="G194" s="187" t="s">
        <v>278</v>
      </c>
      <c r="H194" s="188">
        <v>2.5</v>
      </c>
      <c r="I194" s="189"/>
      <c r="J194" s="190">
        <f>ROUND(I194*H194,2)</f>
        <v>0</v>
      </c>
      <c r="K194" s="186" t="s">
        <v>1</v>
      </c>
      <c r="L194" s="191"/>
      <c r="M194" s="192" t="s">
        <v>1</v>
      </c>
      <c r="N194" s="193" t="s">
        <v>40</v>
      </c>
      <c r="O194" s="71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6" t="s">
        <v>180</v>
      </c>
      <c r="AT194" s="196" t="s">
        <v>176</v>
      </c>
      <c r="AU194" s="196" t="s">
        <v>82</v>
      </c>
      <c r="AY194" s="17" t="s">
        <v>175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7" t="s">
        <v>82</v>
      </c>
      <c r="BK194" s="197">
        <f>ROUND(I194*H194,2)</f>
        <v>0</v>
      </c>
      <c r="BL194" s="17" t="s">
        <v>181</v>
      </c>
      <c r="BM194" s="196" t="s">
        <v>305</v>
      </c>
    </row>
    <row r="195" spans="1:65" s="13" customFormat="1" ht="11.25">
      <c r="B195" s="213"/>
      <c r="C195" s="214"/>
      <c r="D195" s="200" t="s">
        <v>182</v>
      </c>
      <c r="E195" s="215" t="s">
        <v>1</v>
      </c>
      <c r="F195" s="216" t="s">
        <v>279</v>
      </c>
      <c r="G195" s="214"/>
      <c r="H195" s="215" t="s">
        <v>1</v>
      </c>
      <c r="I195" s="217"/>
      <c r="J195" s="214"/>
      <c r="K195" s="214"/>
      <c r="L195" s="218"/>
      <c r="M195" s="219"/>
      <c r="N195" s="220"/>
      <c r="O195" s="220"/>
      <c r="P195" s="220"/>
      <c r="Q195" s="220"/>
      <c r="R195" s="220"/>
      <c r="S195" s="220"/>
      <c r="T195" s="221"/>
      <c r="AT195" s="222" t="s">
        <v>182</v>
      </c>
      <c r="AU195" s="222" t="s">
        <v>82</v>
      </c>
      <c r="AV195" s="13" t="s">
        <v>82</v>
      </c>
      <c r="AW195" s="13" t="s">
        <v>31</v>
      </c>
      <c r="AX195" s="13" t="s">
        <v>75</v>
      </c>
      <c r="AY195" s="222" t="s">
        <v>175</v>
      </c>
    </row>
    <row r="196" spans="1:65" s="12" customFormat="1" ht="11.25">
      <c r="B196" s="198"/>
      <c r="C196" s="199"/>
      <c r="D196" s="200" t="s">
        <v>182</v>
      </c>
      <c r="E196" s="201" t="s">
        <v>1</v>
      </c>
      <c r="F196" s="202" t="s">
        <v>640</v>
      </c>
      <c r="G196" s="199"/>
      <c r="H196" s="203">
        <v>2.5</v>
      </c>
      <c r="I196" s="204"/>
      <c r="J196" s="199"/>
      <c r="K196" s="199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182</v>
      </c>
      <c r="AU196" s="209" t="s">
        <v>82</v>
      </c>
      <c r="AV196" s="12" t="s">
        <v>84</v>
      </c>
      <c r="AW196" s="12" t="s">
        <v>31</v>
      </c>
      <c r="AX196" s="12" t="s">
        <v>75</v>
      </c>
      <c r="AY196" s="209" t="s">
        <v>175</v>
      </c>
    </row>
    <row r="197" spans="1:65" s="14" customFormat="1" ht="11.25">
      <c r="B197" s="223"/>
      <c r="C197" s="224"/>
      <c r="D197" s="200" t="s">
        <v>182</v>
      </c>
      <c r="E197" s="225" t="s">
        <v>1</v>
      </c>
      <c r="F197" s="226" t="s">
        <v>253</v>
      </c>
      <c r="G197" s="224"/>
      <c r="H197" s="227">
        <v>2.5</v>
      </c>
      <c r="I197" s="228"/>
      <c r="J197" s="224"/>
      <c r="K197" s="224"/>
      <c r="L197" s="229"/>
      <c r="M197" s="230"/>
      <c r="N197" s="231"/>
      <c r="O197" s="231"/>
      <c r="P197" s="231"/>
      <c r="Q197" s="231"/>
      <c r="R197" s="231"/>
      <c r="S197" s="231"/>
      <c r="T197" s="232"/>
      <c r="AT197" s="233" t="s">
        <v>182</v>
      </c>
      <c r="AU197" s="233" t="s">
        <v>82</v>
      </c>
      <c r="AV197" s="14" t="s">
        <v>181</v>
      </c>
      <c r="AW197" s="14" t="s">
        <v>31</v>
      </c>
      <c r="AX197" s="14" t="s">
        <v>82</v>
      </c>
      <c r="AY197" s="233" t="s">
        <v>175</v>
      </c>
    </row>
    <row r="198" spans="1:65" s="2" customFormat="1" ht="16.5" customHeight="1">
      <c r="A198" s="34"/>
      <c r="B198" s="35"/>
      <c r="C198" s="184" t="s">
        <v>308</v>
      </c>
      <c r="D198" s="184" t="s">
        <v>176</v>
      </c>
      <c r="E198" s="185" t="s">
        <v>309</v>
      </c>
      <c r="F198" s="186" t="s">
        <v>310</v>
      </c>
      <c r="G198" s="187" t="s">
        <v>259</v>
      </c>
      <c r="H198" s="188">
        <v>6.0000000000000001E-3</v>
      </c>
      <c r="I198" s="189"/>
      <c r="J198" s="190">
        <f>ROUND(I198*H198,2)</f>
        <v>0</v>
      </c>
      <c r="K198" s="186" t="s">
        <v>1</v>
      </c>
      <c r="L198" s="191"/>
      <c r="M198" s="192" t="s">
        <v>1</v>
      </c>
      <c r="N198" s="193" t="s">
        <v>40</v>
      </c>
      <c r="O198" s="71"/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6" t="s">
        <v>180</v>
      </c>
      <c r="AT198" s="196" t="s">
        <v>176</v>
      </c>
      <c r="AU198" s="196" t="s">
        <v>82</v>
      </c>
      <c r="AY198" s="17" t="s">
        <v>175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7" t="s">
        <v>82</v>
      </c>
      <c r="BK198" s="197">
        <f>ROUND(I198*H198,2)</f>
        <v>0</v>
      </c>
      <c r="BL198" s="17" t="s">
        <v>181</v>
      </c>
      <c r="BM198" s="196" t="s">
        <v>311</v>
      </c>
    </row>
    <row r="199" spans="1:65" s="13" customFormat="1" ht="11.25">
      <c r="B199" s="213"/>
      <c r="C199" s="214"/>
      <c r="D199" s="200" t="s">
        <v>182</v>
      </c>
      <c r="E199" s="215" t="s">
        <v>1</v>
      </c>
      <c r="F199" s="216" t="s">
        <v>265</v>
      </c>
      <c r="G199" s="214"/>
      <c r="H199" s="215" t="s">
        <v>1</v>
      </c>
      <c r="I199" s="217"/>
      <c r="J199" s="214"/>
      <c r="K199" s="214"/>
      <c r="L199" s="218"/>
      <c r="M199" s="219"/>
      <c r="N199" s="220"/>
      <c r="O199" s="220"/>
      <c r="P199" s="220"/>
      <c r="Q199" s="220"/>
      <c r="R199" s="220"/>
      <c r="S199" s="220"/>
      <c r="T199" s="221"/>
      <c r="AT199" s="222" t="s">
        <v>182</v>
      </c>
      <c r="AU199" s="222" t="s">
        <v>82</v>
      </c>
      <c r="AV199" s="13" t="s">
        <v>82</v>
      </c>
      <c r="AW199" s="13" t="s">
        <v>31</v>
      </c>
      <c r="AX199" s="13" t="s">
        <v>75</v>
      </c>
      <c r="AY199" s="222" t="s">
        <v>175</v>
      </c>
    </row>
    <row r="200" spans="1:65" s="12" customFormat="1" ht="11.25">
      <c r="B200" s="198"/>
      <c r="C200" s="199"/>
      <c r="D200" s="200" t="s">
        <v>182</v>
      </c>
      <c r="E200" s="201" t="s">
        <v>1</v>
      </c>
      <c r="F200" s="202" t="s">
        <v>641</v>
      </c>
      <c r="G200" s="199"/>
      <c r="H200" s="203">
        <v>6.0000000000000001E-3</v>
      </c>
      <c r="I200" s="204"/>
      <c r="J200" s="199"/>
      <c r="K200" s="199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182</v>
      </c>
      <c r="AU200" s="209" t="s">
        <v>82</v>
      </c>
      <c r="AV200" s="12" t="s">
        <v>84</v>
      </c>
      <c r="AW200" s="12" t="s">
        <v>31</v>
      </c>
      <c r="AX200" s="12" t="s">
        <v>75</v>
      </c>
      <c r="AY200" s="209" t="s">
        <v>175</v>
      </c>
    </row>
    <row r="201" spans="1:65" s="14" customFormat="1" ht="11.25">
      <c r="B201" s="223"/>
      <c r="C201" s="224"/>
      <c r="D201" s="200" t="s">
        <v>182</v>
      </c>
      <c r="E201" s="225" t="s">
        <v>1</v>
      </c>
      <c r="F201" s="226" t="s">
        <v>253</v>
      </c>
      <c r="G201" s="224"/>
      <c r="H201" s="227">
        <v>6.0000000000000001E-3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AT201" s="233" t="s">
        <v>182</v>
      </c>
      <c r="AU201" s="233" t="s">
        <v>82</v>
      </c>
      <c r="AV201" s="14" t="s">
        <v>181</v>
      </c>
      <c r="AW201" s="14" t="s">
        <v>31</v>
      </c>
      <c r="AX201" s="14" t="s">
        <v>82</v>
      </c>
      <c r="AY201" s="233" t="s">
        <v>175</v>
      </c>
    </row>
    <row r="202" spans="1:65" s="2" customFormat="1" ht="24.2" customHeight="1">
      <c r="A202" s="34"/>
      <c r="B202" s="35"/>
      <c r="C202" s="184" t="s">
        <v>218</v>
      </c>
      <c r="D202" s="184" t="s">
        <v>176</v>
      </c>
      <c r="E202" s="185" t="s">
        <v>313</v>
      </c>
      <c r="F202" s="186" t="s">
        <v>314</v>
      </c>
      <c r="G202" s="187" t="s">
        <v>315</v>
      </c>
      <c r="H202" s="188">
        <v>0.08</v>
      </c>
      <c r="I202" s="189"/>
      <c r="J202" s="190">
        <f>ROUND(I202*H202,2)</f>
        <v>0</v>
      </c>
      <c r="K202" s="186" t="s">
        <v>1</v>
      </c>
      <c r="L202" s="191"/>
      <c r="M202" s="192" t="s">
        <v>1</v>
      </c>
      <c r="N202" s="193" t="s">
        <v>40</v>
      </c>
      <c r="O202" s="71"/>
      <c r="P202" s="194">
        <f>O202*H202</f>
        <v>0</v>
      </c>
      <c r="Q202" s="194">
        <v>0</v>
      </c>
      <c r="R202" s="194">
        <f>Q202*H202</f>
        <v>0</v>
      </c>
      <c r="S202" s="194">
        <v>0</v>
      </c>
      <c r="T202" s="19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6" t="s">
        <v>180</v>
      </c>
      <c r="AT202" s="196" t="s">
        <v>176</v>
      </c>
      <c r="AU202" s="196" t="s">
        <v>82</v>
      </c>
      <c r="AY202" s="17" t="s">
        <v>175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7" t="s">
        <v>82</v>
      </c>
      <c r="BK202" s="197">
        <f>ROUND(I202*H202,2)</f>
        <v>0</v>
      </c>
      <c r="BL202" s="17" t="s">
        <v>181</v>
      </c>
      <c r="BM202" s="196" t="s">
        <v>316</v>
      </c>
    </row>
    <row r="203" spans="1:65" s="13" customFormat="1" ht="11.25">
      <c r="B203" s="213"/>
      <c r="C203" s="214"/>
      <c r="D203" s="200" t="s">
        <v>182</v>
      </c>
      <c r="E203" s="215" t="s">
        <v>1</v>
      </c>
      <c r="F203" s="216" t="s">
        <v>317</v>
      </c>
      <c r="G203" s="214"/>
      <c r="H203" s="215" t="s">
        <v>1</v>
      </c>
      <c r="I203" s="217"/>
      <c r="J203" s="214"/>
      <c r="K203" s="214"/>
      <c r="L203" s="218"/>
      <c r="M203" s="219"/>
      <c r="N203" s="220"/>
      <c r="O203" s="220"/>
      <c r="P203" s="220"/>
      <c r="Q203" s="220"/>
      <c r="R203" s="220"/>
      <c r="S203" s="220"/>
      <c r="T203" s="221"/>
      <c r="AT203" s="222" t="s">
        <v>182</v>
      </c>
      <c r="AU203" s="222" t="s">
        <v>82</v>
      </c>
      <c r="AV203" s="13" t="s">
        <v>82</v>
      </c>
      <c r="AW203" s="13" t="s">
        <v>31</v>
      </c>
      <c r="AX203" s="13" t="s">
        <v>75</v>
      </c>
      <c r="AY203" s="222" t="s">
        <v>175</v>
      </c>
    </row>
    <row r="204" spans="1:65" s="12" customFormat="1" ht="11.25">
      <c r="B204" s="198"/>
      <c r="C204" s="199"/>
      <c r="D204" s="200" t="s">
        <v>182</v>
      </c>
      <c r="E204" s="201" t="s">
        <v>1</v>
      </c>
      <c r="F204" s="202" t="s">
        <v>642</v>
      </c>
      <c r="G204" s="199"/>
      <c r="H204" s="203">
        <v>0.08</v>
      </c>
      <c r="I204" s="204"/>
      <c r="J204" s="199"/>
      <c r="K204" s="199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182</v>
      </c>
      <c r="AU204" s="209" t="s">
        <v>82</v>
      </c>
      <c r="AV204" s="12" t="s">
        <v>84</v>
      </c>
      <c r="AW204" s="12" t="s">
        <v>31</v>
      </c>
      <c r="AX204" s="12" t="s">
        <v>75</v>
      </c>
      <c r="AY204" s="209" t="s">
        <v>175</v>
      </c>
    </row>
    <row r="205" spans="1:65" s="14" customFormat="1" ht="11.25">
      <c r="B205" s="223"/>
      <c r="C205" s="224"/>
      <c r="D205" s="200" t="s">
        <v>182</v>
      </c>
      <c r="E205" s="225" t="s">
        <v>1</v>
      </c>
      <c r="F205" s="226" t="s">
        <v>253</v>
      </c>
      <c r="G205" s="224"/>
      <c r="H205" s="227">
        <v>0.08</v>
      </c>
      <c r="I205" s="228"/>
      <c r="J205" s="224"/>
      <c r="K205" s="224"/>
      <c r="L205" s="229"/>
      <c r="M205" s="230"/>
      <c r="N205" s="231"/>
      <c r="O205" s="231"/>
      <c r="P205" s="231"/>
      <c r="Q205" s="231"/>
      <c r="R205" s="231"/>
      <c r="S205" s="231"/>
      <c r="T205" s="232"/>
      <c r="AT205" s="233" t="s">
        <v>182</v>
      </c>
      <c r="AU205" s="233" t="s">
        <v>82</v>
      </c>
      <c r="AV205" s="14" t="s">
        <v>181</v>
      </c>
      <c r="AW205" s="14" t="s">
        <v>31</v>
      </c>
      <c r="AX205" s="14" t="s">
        <v>82</v>
      </c>
      <c r="AY205" s="233" t="s">
        <v>175</v>
      </c>
    </row>
    <row r="206" spans="1:65" s="2" customFormat="1" ht="21.75" customHeight="1">
      <c r="A206" s="34"/>
      <c r="B206" s="35"/>
      <c r="C206" s="184" t="s">
        <v>319</v>
      </c>
      <c r="D206" s="184" t="s">
        <v>176</v>
      </c>
      <c r="E206" s="185" t="s">
        <v>320</v>
      </c>
      <c r="F206" s="186" t="s">
        <v>321</v>
      </c>
      <c r="G206" s="187" t="s">
        <v>250</v>
      </c>
      <c r="H206" s="188">
        <v>2300</v>
      </c>
      <c r="I206" s="189"/>
      <c r="J206" s="190">
        <f>ROUND(I206*H206,2)</f>
        <v>0</v>
      </c>
      <c r="K206" s="186" t="s">
        <v>1</v>
      </c>
      <c r="L206" s="191"/>
      <c r="M206" s="192" t="s">
        <v>1</v>
      </c>
      <c r="N206" s="193" t="s">
        <v>40</v>
      </c>
      <c r="O206" s="71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6" t="s">
        <v>180</v>
      </c>
      <c r="AT206" s="196" t="s">
        <v>176</v>
      </c>
      <c r="AU206" s="196" t="s">
        <v>82</v>
      </c>
      <c r="AY206" s="17" t="s">
        <v>175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7" t="s">
        <v>82</v>
      </c>
      <c r="BK206" s="197">
        <f>ROUND(I206*H206,2)</f>
        <v>0</v>
      </c>
      <c r="BL206" s="17" t="s">
        <v>181</v>
      </c>
      <c r="BM206" s="196" t="s">
        <v>322</v>
      </c>
    </row>
    <row r="207" spans="1:65" s="13" customFormat="1" ht="11.25">
      <c r="B207" s="213"/>
      <c r="C207" s="214"/>
      <c r="D207" s="200" t="s">
        <v>182</v>
      </c>
      <c r="E207" s="215" t="s">
        <v>1</v>
      </c>
      <c r="F207" s="216" t="s">
        <v>288</v>
      </c>
      <c r="G207" s="214"/>
      <c r="H207" s="215" t="s">
        <v>1</v>
      </c>
      <c r="I207" s="217"/>
      <c r="J207" s="214"/>
      <c r="K207" s="214"/>
      <c r="L207" s="218"/>
      <c r="M207" s="219"/>
      <c r="N207" s="220"/>
      <c r="O207" s="220"/>
      <c r="P207" s="220"/>
      <c r="Q207" s="220"/>
      <c r="R207" s="220"/>
      <c r="S207" s="220"/>
      <c r="T207" s="221"/>
      <c r="AT207" s="222" t="s">
        <v>182</v>
      </c>
      <c r="AU207" s="222" t="s">
        <v>82</v>
      </c>
      <c r="AV207" s="13" t="s">
        <v>82</v>
      </c>
      <c r="AW207" s="13" t="s">
        <v>31</v>
      </c>
      <c r="AX207" s="13" t="s">
        <v>75</v>
      </c>
      <c r="AY207" s="222" t="s">
        <v>175</v>
      </c>
    </row>
    <row r="208" spans="1:65" s="12" customFormat="1" ht="11.25">
      <c r="B208" s="198"/>
      <c r="C208" s="199"/>
      <c r="D208" s="200" t="s">
        <v>182</v>
      </c>
      <c r="E208" s="201" t="s">
        <v>1</v>
      </c>
      <c r="F208" s="202" t="s">
        <v>643</v>
      </c>
      <c r="G208" s="199"/>
      <c r="H208" s="203">
        <v>2300</v>
      </c>
      <c r="I208" s="204"/>
      <c r="J208" s="199"/>
      <c r="K208" s="199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182</v>
      </c>
      <c r="AU208" s="209" t="s">
        <v>82</v>
      </c>
      <c r="AV208" s="12" t="s">
        <v>84</v>
      </c>
      <c r="AW208" s="12" t="s">
        <v>31</v>
      </c>
      <c r="AX208" s="12" t="s">
        <v>75</v>
      </c>
      <c r="AY208" s="209" t="s">
        <v>175</v>
      </c>
    </row>
    <row r="209" spans="1:65" s="14" customFormat="1" ht="11.25">
      <c r="B209" s="223"/>
      <c r="C209" s="224"/>
      <c r="D209" s="200" t="s">
        <v>182</v>
      </c>
      <c r="E209" s="225" t="s">
        <v>1</v>
      </c>
      <c r="F209" s="226" t="s">
        <v>253</v>
      </c>
      <c r="G209" s="224"/>
      <c r="H209" s="227">
        <v>2300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AT209" s="233" t="s">
        <v>182</v>
      </c>
      <c r="AU209" s="233" t="s">
        <v>82</v>
      </c>
      <c r="AV209" s="14" t="s">
        <v>181</v>
      </c>
      <c r="AW209" s="14" t="s">
        <v>31</v>
      </c>
      <c r="AX209" s="14" t="s">
        <v>82</v>
      </c>
      <c r="AY209" s="233" t="s">
        <v>175</v>
      </c>
    </row>
    <row r="210" spans="1:65" s="11" customFormat="1" ht="25.9" customHeight="1">
      <c r="B210" s="170"/>
      <c r="C210" s="171"/>
      <c r="D210" s="172" t="s">
        <v>74</v>
      </c>
      <c r="E210" s="173" t="s">
        <v>324</v>
      </c>
      <c r="F210" s="173" t="s">
        <v>325</v>
      </c>
      <c r="G210" s="171"/>
      <c r="H210" s="171"/>
      <c r="I210" s="174"/>
      <c r="J210" s="175">
        <f>BK210</f>
        <v>0</v>
      </c>
      <c r="K210" s="171"/>
      <c r="L210" s="176"/>
      <c r="M210" s="177"/>
      <c r="N210" s="178"/>
      <c r="O210" s="178"/>
      <c r="P210" s="179">
        <f>SUM(P211:P226)</f>
        <v>0</v>
      </c>
      <c r="Q210" s="178"/>
      <c r="R210" s="179">
        <f>SUM(R211:R226)</f>
        <v>0</v>
      </c>
      <c r="S210" s="178"/>
      <c r="T210" s="180">
        <f>SUM(T211:T226)</f>
        <v>0</v>
      </c>
      <c r="AR210" s="181" t="s">
        <v>82</v>
      </c>
      <c r="AT210" s="182" t="s">
        <v>74</v>
      </c>
      <c r="AU210" s="182" t="s">
        <v>75</v>
      </c>
      <c r="AY210" s="181" t="s">
        <v>175</v>
      </c>
      <c r="BK210" s="183">
        <f>SUM(BK211:BK226)</f>
        <v>0</v>
      </c>
    </row>
    <row r="211" spans="1:65" s="2" customFormat="1" ht="16.5" customHeight="1">
      <c r="A211" s="34"/>
      <c r="B211" s="35"/>
      <c r="C211" s="184" t="s">
        <v>222</v>
      </c>
      <c r="D211" s="184" t="s">
        <v>176</v>
      </c>
      <c r="E211" s="185" t="s">
        <v>326</v>
      </c>
      <c r="F211" s="186" t="s">
        <v>327</v>
      </c>
      <c r="G211" s="187" t="s">
        <v>259</v>
      </c>
      <c r="H211" s="188">
        <v>5.6</v>
      </c>
      <c r="I211" s="189"/>
      <c r="J211" s="190">
        <f>ROUND(I211*H211,2)</f>
        <v>0</v>
      </c>
      <c r="K211" s="186" t="s">
        <v>1</v>
      </c>
      <c r="L211" s="191"/>
      <c r="M211" s="192" t="s">
        <v>1</v>
      </c>
      <c r="N211" s="193" t="s">
        <v>40</v>
      </c>
      <c r="O211" s="71"/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6" t="s">
        <v>180</v>
      </c>
      <c r="AT211" s="196" t="s">
        <v>176</v>
      </c>
      <c r="AU211" s="196" t="s">
        <v>82</v>
      </c>
      <c r="AY211" s="17" t="s">
        <v>175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7" t="s">
        <v>82</v>
      </c>
      <c r="BK211" s="197">
        <f>ROUND(I211*H211,2)</f>
        <v>0</v>
      </c>
      <c r="BL211" s="17" t="s">
        <v>181</v>
      </c>
      <c r="BM211" s="196" t="s">
        <v>328</v>
      </c>
    </row>
    <row r="212" spans="1:65" s="13" customFormat="1" ht="11.25">
      <c r="B212" s="213"/>
      <c r="C212" s="214"/>
      <c r="D212" s="200" t="s">
        <v>182</v>
      </c>
      <c r="E212" s="215" t="s">
        <v>1</v>
      </c>
      <c r="F212" s="216" t="s">
        <v>265</v>
      </c>
      <c r="G212" s="214"/>
      <c r="H212" s="215" t="s">
        <v>1</v>
      </c>
      <c r="I212" s="217"/>
      <c r="J212" s="214"/>
      <c r="K212" s="214"/>
      <c r="L212" s="218"/>
      <c r="M212" s="219"/>
      <c r="N212" s="220"/>
      <c r="O212" s="220"/>
      <c r="P212" s="220"/>
      <c r="Q212" s="220"/>
      <c r="R212" s="220"/>
      <c r="S212" s="220"/>
      <c r="T212" s="221"/>
      <c r="AT212" s="222" t="s">
        <v>182</v>
      </c>
      <c r="AU212" s="222" t="s">
        <v>82</v>
      </c>
      <c r="AV212" s="13" t="s">
        <v>82</v>
      </c>
      <c r="AW212" s="13" t="s">
        <v>31</v>
      </c>
      <c r="AX212" s="13" t="s">
        <v>75</v>
      </c>
      <c r="AY212" s="222" t="s">
        <v>175</v>
      </c>
    </row>
    <row r="213" spans="1:65" s="12" customFormat="1" ht="11.25">
      <c r="B213" s="198"/>
      <c r="C213" s="199"/>
      <c r="D213" s="200" t="s">
        <v>182</v>
      </c>
      <c r="E213" s="201" t="s">
        <v>1</v>
      </c>
      <c r="F213" s="202" t="s">
        <v>644</v>
      </c>
      <c r="G213" s="199"/>
      <c r="H213" s="203">
        <v>5.6</v>
      </c>
      <c r="I213" s="204"/>
      <c r="J213" s="199"/>
      <c r="K213" s="199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182</v>
      </c>
      <c r="AU213" s="209" t="s">
        <v>82</v>
      </c>
      <c r="AV213" s="12" t="s">
        <v>84</v>
      </c>
      <c r="AW213" s="12" t="s">
        <v>31</v>
      </c>
      <c r="AX213" s="12" t="s">
        <v>75</v>
      </c>
      <c r="AY213" s="209" t="s">
        <v>175</v>
      </c>
    </row>
    <row r="214" spans="1:65" s="14" customFormat="1" ht="11.25">
      <c r="B214" s="223"/>
      <c r="C214" s="224"/>
      <c r="D214" s="200" t="s">
        <v>182</v>
      </c>
      <c r="E214" s="225" t="s">
        <v>1</v>
      </c>
      <c r="F214" s="226" t="s">
        <v>253</v>
      </c>
      <c r="G214" s="224"/>
      <c r="H214" s="227">
        <v>5.6</v>
      </c>
      <c r="I214" s="228"/>
      <c r="J214" s="224"/>
      <c r="K214" s="224"/>
      <c r="L214" s="229"/>
      <c r="M214" s="230"/>
      <c r="N214" s="231"/>
      <c r="O214" s="231"/>
      <c r="P214" s="231"/>
      <c r="Q214" s="231"/>
      <c r="R214" s="231"/>
      <c r="S214" s="231"/>
      <c r="T214" s="232"/>
      <c r="AT214" s="233" t="s">
        <v>182</v>
      </c>
      <c r="AU214" s="233" t="s">
        <v>82</v>
      </c>
      <c r="AV214" s="14" t="s">
        <v>181</v>
      </c>
      <c r="AW214" s="14" t="s">
        <v>31</v>
      </c>
      <c r="AX214" s="14" t="s">
        <v>82</v>
      </c>
      <c r="AY214" s="233" t="s">
        <v>175</v>
      </c>
    </row>
    <row r="215" spans="1:65" s="2" customFormat="1" ht="16.5" customHeight="1">
      <c r="A215" s="34"/>
      <c r="B215" s="35"/>
      <c r="C215" s="184" t="s">
        <v>7</v>
      </c>
      <c r="D215" s="184" t="s">
        <v>176</v>
      </c>
      <c r="E215" s="185" t="s">
        <v>330</v>
      </c>
      <c r="F215" s="186" t="s">
        <v>331</v>
      </c>
      <c r="G215" s="187" t="s">
        <v>179</v>
      </c>
      <c r="H215" s="188">
        <v>280</v>
      </c>
      <c r="I215" s="189"/>
      <c r="J215" s="190">
        <f>ROUND(I215*H215,2)</f>
        <v>0</v>
      </c>
      <c r="K215" s="186" t="s">
        <v>1</v>
      </c>
      <c r="L215" s="191"/>
      <c r="M215" s="192" t="s">
        <v>1</v>
      </c>
      <c r="N215" s="193" t="s">
        <v>40</v>
      </c>
      <c r="O215" s="71"/>
      <c r="P215" s="194">
        <f>O215*H215</f>
        <v>0</v>
      </c>
      <c r="Q215" s="194">
        <v>0</v>
      </c>
      <c r="R215" s="194">
        <f>Q215*H215</f>
        <v>0</v>
      </c>
      <c r="S215" s="194">
        <v>0</v>
      </c>
      <c r="T215" s="19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6" t="s">
        <v>180</v>
      </c>
      <c r="AT215" s="196" t="s">
        <v>176</v>
      </c>
      <c r="AU215" s="196" t="s">
        <v>82</v>
      </c>
      <c r="AY215" s="17" t="s">
        <v>175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7" t="s">
        <v>82</v>
      </c>
      <c r="BK215" s="197">
        <f>ROUND(I215*H215,2)</f>
        <v>0</v>
      </c>
      <c r="BL215" s="17" t="s">
        <v>181</v>
      </c>
      <c r="BM215" s="196" t="s">
        <v>332</v>
      </c>
    </row>
    <row r="216" spans="1:65" s="13" customFormat="1" ht="11.25">
      <c r="B216" s="213"/>
      <c r="C216" s="214"/>
      <c r="D216" s="200" t="s">
        <v>182</v>
      </c>
      <c r="E216" s="215" t="s">
        <v>1</v>
      </c>
      <c r="F216" s="216" t="s">
        <v>272</v>
      </c>
      <c r="G216" s="214"/>
      <c r="H216" s="215" t="s">
        <v>1</v>
      </c>
      <c r="I216" s="217"/>
      <c r="J216" s="214"/>
      <c r="K216" s="214"/>
      <c r="L216" s="218"/>
      <c r="M216" s="219"/>
      <c r="N216" s="220"/>
      <c r="O216" s="220"/>
      <c r="P216" s="220"/>
      <c r="Q216" s="220"/>
      <c r="R216" s="220"/>
      <c r="S216" s="220"/>
      <c r="T216" s="221"/>
      <c r="AT216" s="222" t="s">
        <v>182</v>
      </c>
      <c r="AU216" s="222" t="s">
        <v>82</v>
      </c>
      <c r="AV216" s="13" t="s">
        <v>82</v>
      </c>
      <c r="AW216" s="13" t="s">
        <v>31</v>
      </c>
      <c r="AX216" s="13" t="s">
        <v>75</v>
      </c>
      <c r="AY216" s="222" t="s">
        <v>175</v>
      </c>
    </row>
    <row r="217" spans="1:65" s="12" customFormat="1" ht="11.25">
      <c r="B217" s="198"/>
      <c r="C217" s="199"/>
      <c r="D217" s="200" t="s">
        <v>182</v>
      </c>
      <c r="E217" s="201" t="s">
        <v>1</v>
      </c>
      <c r="F217" s="202" t="s">
        <v>645</v>
      </c>
      <c r="G217" s="199"/>
      <c r="H217" s="203">
        <v>280</v>
      </c>
      <c r="I217" s="204"/>
      <c r="J217" s="199"/>
      <c r="K217" s="199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182</v>
      </c>
      <c r="AU217" s="209" t="s">
        <v>82</v>
      </c>
      <c r="AV217" s="12" t="s">
        <v>84</v>
      </c>
      <c r="AW217" s="12" t="s">
        <v>31</v>
      </c>
      <c r="AX217" s="12" t="s">
        <v>75</v>
      </c>
      <c r="AY217" s="209" t="s">
        <v>175</v>
      </c>
    </row>
    <row r="218" spans="1:65" s="14" customFormat="1" ht="11.25">
      <c r="B218" s="223"/>
      <c r="C218" s="224"/>
      <c r="D218" s="200" t="s">
        <v>182</v>
      </c>
      <c r="E218" s="225" t="s">
        <v>1</v>
      </c>
      <c r="F218" s="226" t="s">
        <v>253</v>
      </c>
      <c r="G218" s="224"/>
      <c r="H218" s="227">
        <v>280</v>
      </c>
      <c r="I218" s="228"/>
      <c r="J218" s="224"/>
      <c r="K218" s="224"/>
      <c r="L218" s="229"/>
      <c r="M218" s="230"/>
      <c r="N218" s="231"/>
      <c r="O218" s="231"/>
      <c r="P218" s="231"/>
      <c r="Q218" s="231"/>
      <c r="R218" s="231"/>
      <c r="S218" s="231"/>
      <c r="T218" s="232"/>
      <c r="AT218" s="233" t="s">
        <v>182</v>
      </c>
      <c r="AU218" s="233" t="s">
        <v>82</v>
      </c>
      <c r="AV218" s="14" t="s">
        <v>181</v>
      </c>
      <c r="AW218" s="14" t="s">
        <v>31</v>
      </c>
      <c r="AX218" s="14" t="s">
        <v>82</v>
      </c>
      <c r="AY218" s="233" t="s">
        <v>175</v>
      </c>
    </row>
    <row r="219" spans="1:65" s="2" customFormat="1" ht="21.75" customHeight="1">
      <c r="A219" s="34"/>
      <c r="B219" s="35"/>
      <c r="C219" s="184" t="s">
        <v>227</v>
      </c>
      <c r="D219" s="184" t="s">
        <v>176</v>
      </c>
      <c r="E219" s="185" t="s">
        <v>334</v>
      </c>
      <c r="F219" s="186" t="s">
        <v>335</v>
      </c>
      <c r="G219" s="187" t="s">
        <v>315</v>
      </c>
      <c r="H219" s="188">
        <v>13.76</v>
      </c>
      <c r="I219" s="189"/>
      <c r="J219" s="190">
        <f>ROUND(I219*H219,2)</f>
        <v>0</v>
      </c>
      <c r="K219" s="186" t="s">
        <v>1</v>
      </c>
      <c r="L219" s="191"/>
      <c r="M219" s="192" t="s">
        <v>1</v>
      </c>
      <c r="N219" s="193" t="s">
        <v>40</v>
      </c>
      <c r="O219" s="71"/>
      <c r="P219" s="194">
        <f>O219*H219</f>
        <v>0</v>
      </c>
      <c r="Q219" s="194">
        <v>0</v>
      </c>
      <c r="R219" s="194">
        <f>Q219*H219</f>
        <v>0</v>
      </c>
      <c r="S219" s="194">
        <v>0</v>
      </c>
      <c r="T219" s="19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6" t="s">
        <v>180</v>
      </c>
      <c r="AT219" s="196" t="s">
        <v>176</v>
      </c>
      <c r="AU219" s="196" t="s">
        <v>82</v>
      </c>
      <c r="AY219" s="17" t="s">
        <v>175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7" t="s">
        <v>82</v>
      </c>
      <c r="BK219" s="197">
        <f>ROUND(I219*H219,2)</f>
        <v>0</v>
      </c>
      <c r="BL219" s="17" t="s">
        <v>181</v>
      </c>
      <c r="BM219" s="196" t="s">
        <v>336</v>
      </c>
    </row>
    <row r="220" spans="1:65" s="13" customFormat="1" ht="11.25">
      <c r="B220" s="213"/>
      <c r="C220" s="214"/>
      <c r="D220" s="200" t="s">
        <v>182</v>
      </c>
      <c r="E220" s="215" t="s">
        <v>1</v>
      </c>
      <c r="F220" s="216" t="s">
        <v>337</v>
      </c>
      <c r="G220" s="214"/>
      <c r="H220" s="215" t="s">
        <v>1</v>
      </c>
      <c r="I220" s="217"/>
      <c r="J220" s="214"/>
      <c r="K220" s="214"/>
      <c r="L220" s="218"/>
      <c r="M220" s="219"/>
      <c r="N220" s="220"/>
      <c r="O220" s="220"/>
      <c r="P220" s="220"/>
      <c r="Q220" s="220"/>
      <c r="R220" s="220"/>
      <c r="S220" s="220"/>
      <c r="T220" s="221"/>
      <c r="AT220" s="222" t="s">
        <v>182</v>
      </c>
      <c r="AU220" s="222" t="s">
        <v>82</v>
      </c>
      <c r="AV220" s="13" t="s">
        <v>82</v>
      </c>
      <c r="AW220" s="13" t="s">
        <v>31</v>
      </c>
      <c r="AX220" s="13" t="s">
        <v>75</v>
      </c>
      <c r="AY220" s="222" t="s">
        <v>175</v>
      </c>
    </row>
    <row r="221" spans="1:65" s="12" customFormat="1" ht="11.25">
      <c r="B221" s="198"/>
      <c r="C221" s="199"/>
      <c r="D221" s="200" t="s">
        <v>182</v>
      </c>
      <c r="E221" s="201" t="s">
        <v>1</v>
      </c>
      <c r="F221" s="202" t="s">
        <v>646</v>
      </c>
      <c r="G221" s="199"/>
      <c r="H221" s="203">
        <v>13.76</v>
      </c>
      <c r="I221" s="204"/>
      <c r="J221" s="199"/>
      <c r="K221" s="199"/>
      <c r="L221" s="205"/>
      <c r="M221" s="206"/>
      <c r="N221" s="207"/>
      <c r="O221" s="207"/>
      <c r="P221" s="207"/>
      <c r="Q221" s="207"/>
      <c r="R221" s="207"/>
      <c r="S221" s="207"/>
      <c r="T221" s="208"/>
      <c r="AT221" s="209" t="s">
        <v>182</v>
      </c>
      <c r="AU221" s="209" t="s">
        <v>82</v>
      </c>
      <c r="AV221" s="12" t="s">
        <v>84</v>
      </c>
      <c r="AW221" s="12" t="s">
        <v>31</v>
      </c>
      <c r="AX221" s="12" t="s">
        <v>75</v>
      </c>
      <c r="AY221" s="209" t="s">
        <v>175</v>
      </c>
    </row>
    <row r="222" spans="1:65" s="14" customFormat="1" ht="11.25">
      <c r="B222" s="223"/>
      <c r="C222" s="224"/>
      <c r="D222" s="200" t="s">
        <v>182</v>
      </c>
      <c r="E222" s="225" t="s">
        <v>1</v>
      </c>
      <c r="F222" s="226" t="s">
        <v>253</v>
      </c>
      <c r="G222" s="224"/>
      <c r="H222" s="227">
        <v>13.76</v>
      </c>
      <c r="I222" s="228"/>
      <c r="J222" s="224"/>
      <c r="K222" s="224"/>
      <c r="L222" s="229"/>
      <c r="M222" s="230"/>
      <c r="N222" s="231"/>
      <c r="O222" s="231"/>
      <c r="P222" s="231"/>
      <c r="Q222" s="231"/>
      <c r="R222" s="231"/>
      <c r="S222" s="231"/>
      <c r="T222" s="232"/>
      <c r="AT222" s="233" t="s">
        <v>182</v>
      </c>
      <c r="AU222" s="233" t="s">
        <v>82</v>
      </c>
      <c r="AV222" s="14" t="s">
        <v>181</v>
      </c>
      <c r="AW222" s="14" t="s">
        <v>31</v>
      </c>
      <c r="AX222" s="14" t="s">
        <v>82</v>
      </c>
      <c r="AY222" s="233" t="s">
        <v>175</v>
      </c>
    </row>
    <row r="223" spans="1:65" s="2" customFormat="1" ht="24.2" customHeight="1">
      <c r="A223" s="34"/>
      <c r="B223" s="35"/>
      <c r="C223" s="184" t="s">
        <v>339</v>
      </c>
      <c r="D223" s="184" t="s">
        <v>176</v>
      </c>
      <c r="E223" s="185" t="s">
        <v>340</v>
      </c>
      <c r="F223" s="186" t="s">
        <v>341</v>
      </c>
      <c r="G223" s="187" t="s">
        <v>250</v>
      </c>
      <c r="H223" s="188">
        <v>2800</v>
      </c>
      <c r="I223" s="189"/>
      <c r="J223" s="190">
        <f>ROUND(I223*H223,2)</f>
        <v>0</v>
      </c>
      <c r="K223" s="186" t="s">
        <v>1</v>
      </c>
      <c r="L223" s="191"/>
      <c r="M223" s="192" t="s">
        <v>1</v>
      </c>
      <c r="N223" s="193" t="s">
        <v>40</v>
      </c>
      <c r="O223" s="71"/>
      <c r="P223" s="194">
        <f>O223*H223</f>
        <v>0</v>
      </c>
      <c r="Q223" s="194">
        <v>0</v>
      </c>
      <c r="R223" s="194">
        <f>Q223*H223</f>
        <v>0</v>
      </c>
      <c r="S223" s="194">
        <v>0</v>
      </c>
      <c r="T223" s="19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6" t="s">
        <v>180</v>
      </c>
      <c r="AT223" s="196" t="s">
        <v>176</v>
      </c>
      <c r="AU223" s="196" t="s">
        <v>82</v>
      </c>
      <c r="AY223" s="17" t="s">
        <v>175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7" t="s">
        <v>82</v>
      </c>
      <c r="BK223" s="197">
        <f>ROUND(I223*H223,2)</f>
        <v>0</v>
      </c>
      <c r="BL223" s="17" t="s">
        <v>181</v>
      </c>
      <c r="BM223" s="196" t="s">
        <v>342</v>
      </c>
    </row>
    <row r="224" spans="1:65" s="13" customFormat="1" ht="11.25">
      <c r="B224" s="213"/>
      <c r="C224" s="214"/>
      <c r="D224" s="200" t="s">
        <v>182</v>
      </c>
      <c r="E224" s="215" t="s">
        <v>1</v>
      </c>
      <c r="F224" s="216" t="s">
        <v>288</v>
      </c>
      <c r="G224" s="214"/>
      <c r="H224" s="215" t="s">
        <v>1</v>
      </c>
      <c r="I224" s="217"/>
      <c r="J224" s="214"/>
      <c r="K224" s="214"/>
      <c r="L224" s="218"/>
      <c r="M224" s="219"/>
      <c r="N224" s="220"/>
      <c r="O224" s="220"/>
      <c r="P224" s="220"/>
      <c r="Q224" s="220"/>
      <c r="R224" s="220"/>
      <c r="S224" s="220"/>
      <c r="T224" s="221"/>
      <c r="AT224" s="222" t="s">
        <v>182</v>
      </c>
      <c r="AU224" s="222" t="s">
        <v>82</v>
      </c>
      <c r="AV224" s="13" t="s">
        <v>82</v>
      </c>
      <c r="AW224" s="13" t="s">
        <v>31</v>
      </c>
      <c r="AX224" s="13" t="s">
        <v>75</v>
      </c>
      <c r="AY224" s="222" t="s">
        <v>175</v>
      </c>
    </row>
    <row r="225" spans="1:65" s="12" customFormat="1" ht="11.25">
      <c r="B225" s="198"/>
      <c r="C225" s="199"/>
      <c r="D225" s="200" t="s">
        <v>182</v>
      </c>
      <c r="E225" s="201" t="s">
        <v>1</v>
      </c>
      <c r="F225" s="202" t="s">
        <v>647</v>
      </c>
      <c r="G225" s="199"/>
      <c r="H225" s="203">
        <v>2800</v>
      </c>
      <c r="I225" s="204"/>
      <c r="J225" s="199"/>
      <c r="K225" s="199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182</v>
      </c>
      <c r="AU225" s="209" t="s">
        <v>82</v>
      </c>
      <c r="AV225" s="12" t="s">
        <v>84</v>
      </c>
      <c r="AW225" s="12" t="s">
        <v>31</v>
      </c>
      <c r="AX225" s="12" t="s">
        <v>75</v>
      </c>
      <c r="AY225" s="209" t="s">
        <v>175</v>
      </c>
    </row>
    <row r="226" spans="1:65" s="14" customFormat="1" ht="11.25">
      <c r="B226" s="223"/>
      <c r="C226" s="224"/>
      <c r="D226" s="200" t="s">
        <v>182</v>
      </c>
      <c r="E226" s="225" t="s">
        <v>1</v>
      </c>
      <c r="F226" s="226" t="s">
        <v>253</v>
      </c>
      <c r="G226" s="224"/>
      <c r="H226" s="227">
        <v>2800</v>
      </c>
      <c r="I226" s="228"/>
      <c r="J226" s="224"/>
      <c r="K226" s="224"/>
      <c r="L226" s="229"/>
      <c r="M226" s="230"/>
      <c r="N226" s="231"/>
      <c r="O226" s="231"/>
      <c r="P226" s="231"/>
      <c r="Q226" s="231"/>
      <c r="R226" s="231"/>
      <c r="S226" s="231"/>
      <c r="T226" s="232"/>
      <c r="AT226" s="233" t="s">
        <v>182</v>
      </c>
      <c r="AU226" s="233" t="s">
        <v>82</v>
      </c>
      <c r="AV226" s="14" t="s">
        <v>181</v>
      </c>
      <c r="AW226" s="14" t="s">
        <v>31</v>
      </c>
      <c r="AX226" s="14" t="s">
        <v>82</v>
      </c>
      <c r="AY226" s="233" t="s">
        <v>175</v>
      </c>
    </row>
    <row r="227" spans="1:65" s="11" customFormat="1" ht="25.9" customHeight="1">
      <c r="B227" s="170"/>
      <c r="C227" s="171"/>
      <c r="D227" s="172" t="s">
        <v>74</v>
      </c>
      <c r="E227" s="173" t="s">
        <v>344</v>
      </c>
      <c r="F227" s="173" t="s">
        <v>345</v>
      </c>
      <c r="G227" s="171"/>
      <c r="H227" s="171"/>
      <c r="I227" s="174"/>
      <c r="J227" s="175">
        <f>BK227</f>
        <v>0</v>
      </c>
      <c r="K227" s="171"/>
      <c r="L227" s="176"/>
      <c r="M227" s="177"/>
      <c r="N227" s="178"/>
      <c r="O227" s="178"/>
      <c r="P227" s="179">
        <f>SUM(P228:P232)</f>
        <v>0</v>
      </c>
      <c r="Q227" s="178"/>
      <c r="R227" s="179">
        <f>SUM(R228:R232)</f>
        <v>0</v>
      </c>
      <c r="S227" s="178"/>
      <c r="T227" s="180">
        <f>SUM(T228:T232)</f>
        <v>0</v>
      </c>
      <c r="AR227" s="181" t="s">
        <v>82</v>
      </c>
      <c r="AT227" s="182" t="s">
        <v>74</v>
      </c>
      <c r="AU227" s="182" t="s">
        <v>75</v>
      </c>
      <c r="AY227" s="181" t="s">
        <v>175</v>
      </c>
      <c r="BK227" s="183">
        <f>SUM(BK228:BK232)</f>
        <v>0</v>
      </c>
    </row>
    <row r="228" spans="1:65" s="2" customFormat="1" ht="24.2" customHeight="1">
      <c r="A228" s="34"/>
      <c r="B228" s="35"/>
      <c r="C228" s="184" t="s">
        <v>231</v>
      </c>
      <c r="D228" s="184" t="s">
        <v>176</v>
      </c>
      <c r="E228" s="185" t="s">
        <v>346</v>
      </c>
      <c r="F228" s="186" t="s">
        <v>347</v>
      </c>
      <c r="G228" s="187" t="s">
        <v>179</v>
      </c>
      <c r="H228" s="188">
        <v>136</v>
      </c>
      <c r="I228" s="189"/>
      <c r="J228" s="190">
        <f>ROUND(I228*H228,2)</f>
        <v>0</v>
      </c>
      <c r="K228" s="186" t="s">
        <v>1</v>
      </c>
      <c r="L228" s="191"/>
      <c r="M228" s="192" t="s">
        <v>1</v>
      </c>
      <c r="N228" s="193" t="s">
        <v>40</v>
      </c>
      <c r="O228" s="71"/>
      <c r="P228" s="194">
        <f>O228*H228</f>
        <v>0</v>
      </c>
      <c r="Q228" s="194">
        <v>0</v>
      </c>
      <c r="R228" s="194">
        <f>Q228*H228</f>
        <v>0</v>
      </c>
      <c r="S228" s="194">
        <v>0</v>
      </c>
      <c r="T228" s="195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6" t="s">
        <v>180</v>
      </c>
      <c r="AT228" s="196" t="s">
        <v>176</v>
      </c>
      <c r="AU228" s="196" t="s">
        <v>82</v>
      </c>
      <c r="AY228" s="17" t="s">
        <v>175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7" t="s">
        <v>82</v>
      </c>
      <c r="BK228" s="197">
        <f>ROUND(I228*H228,2)</f>
        <v>0</v>
      </c>
      <c r="BL228" s="17" t="s">
        <v>181</v>
      </c>
      <c r="BM228" s="196" t="s">
        <v>348</v>
      </c>
    </row>
    <row r="229" spans="1:65" s="2" customFormat="1" ht="21.75" customHeight="1">
      <c r="A229" s="34"/>
      <c r="B229" s="35"/>
      <c r="C229" s="184" t="s">
        <v>349</v>
      </c>
      <c r="D229" s="184" t="s">
        <v>176</v>
      </c>
      <c r="E229" s="185" t="s">
        <v>350</v>
      </c>
      <c r="F229" s="186" t="s">
        <v>351</v>
      </c>
      <c r="G229" s="187" t="s">
        <v>179</v>
      </c>
      <c r="H229" s="188">
        <v>112</v>
      </c>
      <c r="I229" s="189"/>
      <c r="J229" s="190">
        <f>ROUND(I229*H229,2)</f>
        <v>0</v>
      </c>
      <c r="K229" s="186" t="s">
        <v>1</v>
      </c>
      <c r="L229" s="191"/>
      <c r="M229" s="192" t="s">
        <v>1</v>
      </c>
      <c r="N229" s="193" t="s">
        <v>40</v>
      </c>
      <c r="O229" s="71"/>
      <c r="P229" s="194">
        <f>O229*H229</f>
        <v>0</v>
      </c>
      <c r="Q229" s="194">
        <v>0</v>
      </c>
      <c r="R229" s="194">
        <f>Q229*H229</f>
        <v>0</v>
      </c>
      <c r="S229" s="194">
        <v>0</v>
      </c>
      <c r="T229" s="195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6" t="s">
        <v>180</v>
      </c>
      <c r="AT229" s="196" t="s">
        <v>176</v>
      </c>
      <c r="AU229" s="196" t="s">
        <v>82</v>
      </c>
      <c r="AY229" s="17" t="s">
        <v>175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7" t="s">
        <v>82</v>
      </c>
      <c r="BK229" s="197">
        <f>ROUND(I229*H229,2)</f>
        <v>0</v>
      </c>
      <c r="BL229" s="17" t="s">
        <v>181</v>
      </c>
      <c r="BM229" s="196" t="s">
        <v>352</v>
      </c>
    </row>
    <row r="230" spans="1:65" s="2" customFormat="1" ht="33" customHeight="1">
      <c r="A230" s="34"/>
      <c r="B230" s="35"/>
      <c r="C230" s="184" t="s">
        <v>236</v>
      </c>
      <c r="D230" s="184" t="s">
        <v>176</v>
      </c>
      <c r="E230" s="185" t="s">
        <v>353</v>
      </c>
      <c r="F230" s="186" t="s">
        <v>354</v>
      </c>
      <c r="G230" s="187" t="s">
        <v>278</v>
      </c>
      <c r="H230" s="188">
        <v>340</v>
      </c>
      <c r="I230" s="189"/>
      <c r="J230" s="190">
        <f>ROUND(I230*H230,2)</f>
        <v>0</v>
      </c>
      <c r="K230" s="186" t="s">
        <v>1</v>
      </c>
      <c r="L230" s="191"/>
      <c r="M230" s="192" t="s">
        <v>1</v>
      </c>
      <c r="N230" s="193" t="s">
        <v>40</v>
      </c>
      <c r="O230" s="71"/>
      <c r="P230" s="194">
        <f>O230*H230</f>
        <v>0</v>
      </c>
      <c r="Q230" s="194">
        <v>0</v>
      </c>
      <c r="R230" s="194">
        <f>Q230*H230</f>
        <v>0</v>
      </c>
      <c r="S230" s="194">
        <v>0</v>
      </c>
      <c r="T230" s="195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6" t="s">
        <v>180</v>
      </c>
      <c r="AT230" s="196" t="s">
        <v>176</v>
      </c>
      <c r="AU230" s="196" t="s">
        <v>82</v>
      </c>
      <c r="AY230" s="17" t="s">
        <v>175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7" t="s">
        <v>82</v>
      </c>
      <c r="BK230" s="197">
        <f>ROUND(I230*H230,2)</f>
        <v>0</v>
      </c>
      <c r="BL230" s="17" t="s">
        <v>181</v>
      </c>
      <c r="BM230" s="196" t="s">
        <v>355</v>
      </c>
    </row>
    <row r="231" spans="1:65" s="2" customFormat="1" ht="16.5" customHeight="1">
      <c r="A231" s="34"/>
      <c r="B231" s="35"/>
      <c r="C231" s="184" t="s">
        <v>356</v>
      </c>
      <c r="D231" s="184" t="s">
        <v>176</v>
      </c>
      <c r="E231" s="185" t="s">
        <v>357</v>
      </c>
      <c r="F231" s="186" t="s">
        <v>358</v>
      </c>
      <c r="G231" s="187" t="s">
        <v>179</v>
      </c>
      <c r="H231" s="188">
        <v>8</v>
      </c>
      <c r="I231" s="189"/>
      <c r="J231" s="190">
        <f>ROUND(I231*H231,2)</f>
        <v>0</v>
      </c>
      <c r="K231" s="186" t="s">
        <v>1</v>
      </c>
      <c r="L231" s="191"/>
      <c r="M231" s="192" t="s">
        <v>1</v>
      </c>
      <c r="N231" s="193" t="s">
        <v>40</v>
      </c>
      <c r="O231" s="71"/>
      <c r="P231" s="194">
        <f>O231*H231</f>
        <v>0</v>
      </c>
      <c r="Q231" s="194">
        <v>0</v>
      </c>
      <c r="R231" s="194">
        <f>Q231*H231</f>
        <v>0</v>
      </c>
      <c r="S231" s="194">
        <v>0</v>
      </c>
      <c r="T231" s="19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6" t="s">
        <v>180</v>
      </c>
      <c r="AT231" s="196" t="s">
        <v>176</v>
      </c>
      <c r="AU231" s="196" t="s">
        <v>82</v>
      </c>
      <c r="AY231" s="17" t="s">
        <v>175</v>
      </c>
      <c r="BE231" s="197">
        <f>IF(N231="základní",J231,0)</f>
        <v>0</v>
      </c>
      <c r="BF231" s="197">
        <f>IF(N231="snížená",J231,0)</f>
        <v>0</v>
      </c>
      <c r="BG231" s="197">
        <f>IF(N231="zákl. přenesená",J231,0)</f>
        <v>0</v>
      </c>
      <c r="BH231" s="197">
        <f>IF(N231="sníž. přenesená",J231,0)</f>
        <v>0</v>
      </c>
      <c r="BI231" s="197">
        <f>IF(N231="nulová",J231,0)</f>
        <v>0</v>
      </c>
      <c r="BJ231" s="17" t="s">
        <v>82</v>
      </c>
      <c r="BK231" s="197">
        <f>ROUND(I231*H231,2)</f>
        <v>0</v>
      </c>
      <c r="BL231" s="17" t="s">
        <v>181</v>
      </c>
      <c r="BM231" s="196" t="s">
        <v>359</v>
      </c>
    </row>
    <row r="232" spans="1:65" s="2" customFormat="1" ht="16.5" customHeight="1">
      <c r="A232" s="34"/>
      <c r="B232" s="35"/>
      <c r="C232" s="184" t="s">
        <v>299</v>
      </c>
      <c r="D232" s="184" t="s">
        <v>176</v>
      </c>
      <c r="E232" s="185" t="s">
        <v>360</v>
      </c>
      <c r="F232" s="186" t="s">
        <v>361</v>
      </c>
      <c r="G232" s="187" t="s">
        <v>362</v>
      </c>
      <c r="H232" s="188">
        <v>1</v>
      </c>
      <c r="I232" s="189"/>
      <c r="J232" s="190">
        <f>ROUND(I232*H232,2)</f>
        <v>0</v>
      </c>
      <c r="K232" s="186" t="s">
        <v>1</v>
      </c>
      <c r="L232" s="191"/>
      <c r="M232" s="192" t="s">
        <v>1</v>
      </c>
      <c r="N232" s="193" t="s">
        <v>40</v>
      </c>
      <c r="O232" s="71"/>
      <c r="P232" s="194">
        <f>O232*H232</f>
        <v>0</v>
      </c>
      <c r="Q232" s="194">
        <v>0</v>
      </c>
      <c r="R232" s="194">
        <f>Q232*H232</f>
        <v>0</v>
      </c>
      <c r="S232" s="194">
        <v>0</v>
      </c>
      <c r="T232" s="195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6" t="s">
        <v>180</v>
      </c>
      <c r="AT232" s="196" t="s">
        <v>176</v>
      </c>
      <c r="AU232" s="196" t="s">
        <v>82</v>
      </c>
      <c r="AY232" s="17" t="s">
        <v>175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7" t="s">
        <v>82</v>
      </c>
      <c r="BK232" s="197">
        <f>ROUND(I232*H232,2)</f>
        <v>0</v>
      </c>
      <c r="BL232" s="17" t="s">
        <v>181</v>
      </c>
      <c r="BM232" s="196" t="s">
        <v>363</v>
      </c>
    </row>
    <row r="233" spans="1:65" s="11" customFormat="1" ht="25.9" customHeight="1">
      <c r="B233" s="170"/>
      <c r="C233" s="171"/>
      <c r="D233" s="172" t="s">
        <v>74</v>
      </c>
      <c r="E233" s="173" t="s">
        <v>364</v>
      </c>
      <c r="F233" s="173" t="s">
        <v>365</v>
      </c>
      <c r="G233" s="171"/>
      <c r="H233" s="171"/>
      <c r="I233" s="174"/>
      <c r="J233" s="175">
        <f>BK233</f>
        <v>0</v>
      </c>
      <c r="K233" s="171"/>
      <c r="L233" s="176"/>
      <c r="M233" s="177"/>
      <c r="N233" s="178"/>
      <c r="O233" s="178"/>
      <c r="P233" s="179">
        <f>P234</f>
        <v>0</v>
      </c>
      <c r="Q233" s="178"/>
      <c r="R233" s="179">
        <f>R234</f>
        <v>0</v>
      </c>
      <c r="S233" s="178"/>
      <c r="T233" s="180">
        <f>T234</f>
        <v>0</v>
      </c>
      <c r="AR233" s="181" t="s">
        <v>82</v>
      </c>
      <c r="AT233" s="182" t="s">
        <v>74</v>
      </c>
      <c r="AU233" s="182" t="s">
        <v>75</v>
      </c>
      <c r="AY233" s="181" t="s">
        <v>175</v>
      </c>
      <c r="BK233" s="183">
        <f>BK234</f>
        <v>0</v>
      </c>
    </row>
    <row r="234" spans="1:65" s="2" customFormat="1" ht="24.2" customHeight="1">
      <c r="A234" s="34"/>
      <c r="B234" s="35"/>
      <c r="C234" s="184" t="s">
        <v>366</v>
      </c>
      <c r="D234" s="184" t="s">
        <v>176</v>
      </c>
      <c r="E234" s="185" t="s">
        <v>367</v>
      </c>
      <c r="F234" s="186" t="s">
        <v>368</v>
      </c>
      <c r="G234" s="187" t="s">
        <v>179</v>
      </c>
      <c r="H234" s="188">
        <v>2</v>
      </c>
      <c r="I234" s="189"/>
      <c r="J234" s="190">
        <f>ROUND(I234*H234,2)</f>
        <v>0</v>
      </c>
      <c r="K234" s="186" t="s">
        <v>1</v>
      </c>
      <c r="L234" s="191"/>
      <c r="M234" s="192" t="s">
        <v>1</v>
      </c>
      <c r="N234" s="193" t="s">
        <v>40</v>
      </c>
      <c r="O234" s="71"/>
      <c r="P234" s="194">
        <f>O234*H234</f>
        <v>0</v>
      </c>
      <c r="Q234" s="194">
        <v>0</v>
      </c>
      <c r="R234" s="194">
        <f>Q234*H234</f>
        <v>0</v>
      </c>
      <c r="S234" s="194">
        <v>0</v>
      </c>
      <c r="T234" s="195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6" t="s">
        <v>180</v>
      </c>
      <c r="AT234" s="196" t="s">
        <v>176</v>
      </c>
      <c r="AU234" s="196" t="s">
        <v>82</v>
      </c>
      <c r="AY234" s="17" t="s">
        <v>175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7" t="s">
        <v>82</v>
      </c>
      <c r="BK234" s="197">
        <f>ROUND(I234*H234,2)</f>
        <v>0</v>
      </c>
      <c r="BL234" s="17" t="s">
        <v>181</v>
      </c>
      <c r="BM234" s="196" t="s">
        <v>369</v>
      </c>
    </row>
    <row r="235" spans="1:65" s="11" customFormat="1" ht="25.9" customHeight="1">
      <c r="B235" s="170"/>
      <c r="C235" s="171"/>
      <c r="D235" s="172" t="s">
        <v>74</v>
      </c>
      <c r="E235" s="173" t="s">
        <v>370</v>
      </c>
      <c r="F235" s="173" t="s">
        <v>371</v>
      </c>
      <c r="G235" s="171"/>
      <c r="H235" s="171"/>
      <c r="I235" s="174"/>
      <c r="J235" s="175">
        <f>BK235</f>
        <v>0</v>
      </c>
      <c r="K235" s="171"/>
      <c r="L235" s="176"/>
      <c r="M235" s="177"/>
      <c r="N235" s="178"/>
      <c r="O235" s="178"/>
      <c r="P235" s="179">
        <f>P236</f>
        <v>0</v>
      </c>
      <c r="Q235" s="178"/>
      <c r="R235" s="179">
        <f>R236</f>
        <v>0</v>
      </c>
      <c r="S235" s="178"/>
      <c r="T235" s="180">
        <f>T236</f>
        <v>0</v>
      </c>
      <c r="AR235" s="181" t="s">
        <v>82</v>
      </c>
      <c r="AT235" s="182" t="s">
        <v>74</v>
      </c>
      <c r="AU235" s="182" t="s">
        <v>75</v>
      </c>
      <c r="AY235" s="181" t="s">
        <v>175</v>
      </c>
      <c r="BK235" s="183">
        <f>BK236</f>
        <v>0</v>
      </c>
    </row>
    <row r="236" spans="1:65" s="2" customFormat="1" ht="16.5" customHeight="1">
      <c r="A236" s="34"/>
      <c r="B236" s="35"/>
      <c r="C236" s="184" t="s">
        <v>301</v>
      </c>
      <c r="D236" s="184" t="s">
        <v>176</v>
      </c>
      <c r="E236" s="185" t="s">
        <v>648</v>
      </c>
      <c r="F236" s="186" t="s">
        <v>586</v>
      </c>
      <c r="G236" s="187" t="s">
        <v>362</v>
      </c>
      <c r="H236" s="188">
        <v>1</v>
      </c>
      <c r="I236" s="189"/>
      <c r="J236" s="190">
        <f>ROUND(I236*H236,2)</f>
        <v>0</v>
      </c>
      <c r="K236" s="186" t="s">
        <v>1</v>
      </c>
      <c r="L236" s="191"/>
      <c r="M236" s="234" t="s">
        <v>1</v>
      </c>
      <c r="N236" s="235" t="s">
        <v>40</v>
      </c>
      <c r="O236" s="236"/>
      <c r="P236" s="237">
        <f>O236*H236</f>
        <v>0</v>
      </c>
      <c r="Q236" s="237">
        <v>0</v>
      </c>
      <c r="R236" s="237">
        <f>Q236*H236</f>
        <v>0</v>
      </c>
      <c r="S236" s="237">
        <v>0</v>
      </c>
      <c r="T236" s="23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6" t="s">
        <v>180</v>
      </c>
      <c r="AT236" s="196" t="s">
        <v>176</v>
      </c>
      <c r="AU236" s="196" t="s">
        <v>82</v>
      </c>
      <c r="AY236" s="17" t="s">
        <v>175</v>
      </c>
      <c r="BE236" s="197">
        <f>IF(N236="základní",J236,0)</f>
        <v>0</v>
      </c>
      <c r="BF236" s="197">
        <f>IF(N236="snížená",J236,0)</f>
        <v>0</v>
      </c>
      <c r="BG236" s="197">
        <f>IF(N236="zákl. přenesená",J236,0)</f>
        <v>0</v>
      </c>
      <c r="BH236" s="197">
        <f>IF(N236="sníž. přenesená",J236,0)</f>
        <v>0</v>
      </c>
      <c r="BI236" s="197">
        <f>IF(N236="nulová",J236,0)</f>
        <v>0</v>
      </c>
      <c r="BJ236" s="17" t="s">
        <v>82</v>
      </c>
      <c r="BK236" s="197">
        <f>ROUND(I236*H236,2)</f>
        <v>0</v>
      </c>
      <c r="BL236" s="17" t="s">
        <v>181</v>
      </c>
      <c r="BM236" s="196" t="s">
        <v>374</v>
      </c>
    </row>
    <row r="237" spans="1:65" s="2" customFormat="1" ht="6.95" customHeight="1">
      <c r="A237" s="34"/>
      <c r="B237" s="54"/>
      <c r="C237" s="55"/>
      <c r="D237" s="55"/>
      <c r="E237" s="55"/>
      <c r="F237" s="55"/>
      <c r="G237" s="55"/>
      <c r="H237" s="55"/>
      <c r="I237" s="55"/>
      <c r="J237" s="55"/>
      <c r="K237" s="55"/>
      <c r="L237" s="39"/>
      <c r="M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</row>
  </sheetData>
  <sheetProtection algorithmName="SHA-512" hashValue="JTbe1o1LWC3Zp/LKe17YGm2iba6X9FnZHcpRRzAakGUC/hYldl2NG34CmxLFBauM+cL1iAqGlm+juHNmkO3VgQ==" saltValue="ywS255ait3vZI3a8MivCY7GWcQhW/ib4FhO2zs86SeFXna0in5/XiOGtIEs1WqEcqRfsk7vDQlOtx+Qy12uDKQ==" spinCount="100000" sheet="1" objects="1" scenarios="1" formatColumns="0" formatRows="0" autoFilter="0"/>
  <autoFilter ref="C131:K236" xr:uid="{00000000-0009-0000-0000-000008000000}"/>
  <mergeCells count="15">
    <mergeCell ref="E118:H118"/>
    <mergeCell ref="E122:H122"/>
    <mergeCell ref="E120:H120"/>
    <mergeCell ref="E124:H124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34</vt:i4>
      </vt:variant>
    </vt:vector>
  </HeadingPairs>
  <TitlesOfParts>
    <vt:vector size="51" baseType="lpstr">
      <vt:lpstr>Rekapitulace stavby</vt:lpstr>
      <vt:lpstr>SO–01 IP1a_RM - Rostlinný...</vt:lpstr>
      <vt:lpstr>SO–01 IP1a_OM - Ostatní m...</vt:lpstr>
      <vt:lpstr>SO–01 IP1a_ZP -  Zahradni...</vt:lpstr>
      <vt:lpstr>SO–02 IP1b_RM - Rostlinný...</vt:lpstr>
      <vt:lpstr>SO–02 IP1b_OM -  Ostatní ...</vt:lpstr>
      <vt:lpstr>SO–02 IP1b_ZP - Zahradnic...</vt:lpstr>
      <vt:lpstr>SO–03 IP2_RM -  Rostlinný...</vt:lpstr>
      <vt:lpstr>SO–03 IP2_OM - Ostatní ma...</vt:lpstr>
      <vt:lpstr>SO–03 IP2_ZP - Zahradnick...</vt:lpstr>
      <vt:lpstr>SO–04 IP3_RM - Rostlinný ...</vt:lpstr>
      <vt:lpstr>SO–04 IP3 - Ostatní materiál</vt:lpstr>
      <vt:lpstr>SO–04 IP3_ZP - Zahradnick...</vt:lpstr>
      <vt:lpstr>VON - Vedlejší a ostatní ...</vt:lpstr>
      <vt:lpstr>SO–05 - Násl. péče 1. VEG</vt:lpstr>
      <vt:lpstr>SO–06 - Násl. péče 2. VEG</vt:lpstr>
      <vt:lpstr>SO–07 - Násl. péče 3. VEG</vt:lpstr>
      <vt:lpstr>'Rekapitulace stavby'!Názvy_tisku</vt:lpstr>
      <vt:lpstr>'SO–01 IP1a_OM - Ostatní m...'!Názvy_tisku</vt:lpstr>
      <vt:lpstr>'SO–01 IP1a_RM - Rostlinný...'!Názvy_tisku</vt:lpstr>
      <vt:lpstr>'SO–01 IP1a_ZP -  Zahradni...'!Názvy_tisku</vt:lpstr>
      <vt:lpstr>'SO–02 IP1b_OM -  Ostatní ...'!Názvy_tisku</vt:lpstr>
      <vt:lpstr>'SO–02 IP1b_RM - Rostlinný...'!Názvy_tisku</vt:lpstr>
      <vt:lpstr>'SO–02 IP1b_ZP - Zahradnic...'!Názvy_tisku</vt:lpstr>
      <vt:lpstr>'SO–03 IP2_OM - Ostatní ma...'!Názvy_tisku</vt:lpstr>
      <vt:lpstr>'SO–03 IP2_RM -  Rostlinný...'!Názvy_tisku</vt:lpstr>
      <vt:lpstr>'SO–03 IP2_ZP - Zahradnick...'!Názvy_tisku</vt:lpstr>
      <vt:lpstr>'SO–04 IP3 - Ostatní materiál'!Názvy_tisku</vt:lpstr>
      <vt:lpstr>'SO–04 IP3_RM - Rostlinný ...'!Názvy_tisku</vt:lpstr>
      <vt:lpstr>'SO–04 IP3_ZP - Zahradnick...'!Názvy_tisku</vt:lpstr>
      <vt:lpstr>'SO–05 - Násl. péče 1. VEG'!Názvy_tisku</vt:lpstr>
      <vt:lpstr>'SO–06 - Násl. péče 2. VEG'!Názvy_tisku</vt:lpstr>
      <vt:lpstr>'SO–07 - Násl. péče 3. VEG'!Názvy_tisku</vt:lpstr>
      <vt:lpstr>'VON - Vedlejší a ostatní ...'!Názvy_tisku</vt:lpstr>
      <vt:lpstr>'Rekapitulace stavby'!Oblast_tisku</vt:lpstr>
      <vt:lpstr>'SO–01 IP1a_OM - Ostatní m...'!Oblast_tisku</vt:lpstr>
      <vt:lpstr>'SO–01 IP1a_RM - Rostlinný...'!Oblast_tisku</vt:lpstr>
      <vt:lpstr>'SO–01 IP1a_ZP -  Zahradni...'!Oblast_tisku</vt:lpstr>
      <vt:lpstr>'SO–02 IP1b_OM -  Ostatní ...'!Oblast_tisku</vt:lpstr>
      <vt:lpstr>'SO–02 IP1b_RM - Rostlinný...'!Oblast_tisku</vt:lpstr>
      <vt:lpstr>'SO–02 IP1b_ZP - Zahradnic...'!Oblast_tisku</vt:lpstr>
      <vt:lpstr>'SO–03 IP2_OM - Ostatní ma...'!Oblast_tisku</vt:lpstr>
      <vt:lpstr>'SO–03 IP2_RM -  Rostlinný...'!Oblast_tisku</vt:lpstr>
      <vt:lpstr>'SO–03 IP2_ZP - Zahradnick...'!Oblast_tisku</vt:lpstr>
      <vt:lpstr>'SO–04 IP3 - Ostatní materiál'!Oblast_tisku</vt:lpstr>
      <vt:lpstr>'SO–04 IP3_RM - Rostlinný ...'!Oblast_tisku</vt:lpstr>
      <vt:lpstr>'SO–04 IP3_ZP - Zahradnick...'!Oblast_tisku</vt:lpstr>
      <vt:lpstr>'SO–05 - Násl. péče 1. VEG'!Oblast_tisku</vt:lpstr>
      <vt:lpstr>'SO–06 - Násl. péče 2. VEG'!Oblast_tisku</vt:lpstr>
      <vt:lpstr>'SO–07 - Násl. péče 3. VEG'!Oblast_tisku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HP-490\marcela</dc:creator>
  <cp:lastModifiedBy>Žáková Petra Ing.</cp:lastModifiedBy>
  <dcterms:created xsi:type="dcterms:W3CDTF">2025-02-10T19:49:27Z</dcterms:created>
  <dcterms:modified xsi:type="dcterms:W3CDTF">2025-02-13T13:40:54Z</dcterms:modified>
</cp:coreProperties>
</file>